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222123\Documents\Standard Work\Preprints\HEALTHII\Milliman Files\"/>
    </mc:Choice>
  </mc:AlternateContent>
  <xr:revisionPtr revIDLastSave="0" documentId="8_{1AE8CB71-E78B-4E95-9DEF-60C0A4F5EBB4}" xr6:coauthVersionLast="47" xr6:coauthVersionMax="47" xr10:uidLastSave="{00000000-0000-0000-0000-000000000000}"/>
  <workbookProtection workbookAlgorithmName="SHA-512" workbookHashValue="ToSudwSSqr1nl9zD1g4x1mgunCrOo8fN9VLcbEsxRjLG+GXBoaB7ZPPzo3k72UEKyKHfaVEkAiAf/rHrTMdQGA==" workbookSaltValue="iAKuYa97nU/xPjY9Wy4P0A==" workbookSpinCount="100000" lockStructure="1"/>
  <bookViews>
    <workbookView xWindow="42390" yWindow="870" windowWidth="28155" windowHeight="19515" tabRatio="792" xr2:uid="{767382CB-D776-4FD7-9163-FCB50E7B1F5A}"/>
  </bookViews>
  <sheets>
    <sheet name="Instructions" sheetId="2" r:id="rId1"/>
    <sheet name="Hospital Information" sheetId="4" r:id="rId2"/>
    <sheet name="Provider List" sheetId="5" r:id="rId3"/>
    <sheet name="CHILDRENS" sheetId="12" r:id="rId4"/>
    <sheet name="CRITICAL ACCESS" sheetId="13" r:id="rId5"/>
    <sheet name="GENERAL ACUTE" sheetId="16" r:id="rId6"/>
    <sheet name="LONG TERM" sheetId="11" r:id="rId7"/>
    <sheet name="PSYCHIATRIC" sheetId="10" r:id="rId8"/>
    <sheet name="REHABILITATION" sheetId="15" r:id="rId9"/>
    <sheet name="Limitations" sheetId="1" r:id="rId10"/>
    <sheet name="Compile" sheetId="14" state="hidden" r:id="rId11"/>
  </sheets>
  <definedNames>
    <definedName name="_xlnm._FilterDatabase" localSheetId="2" hidden="1">'Provider List'!$A$1:$H$115</definedName>
    <definedName name="_xlnm.Print_Area" localSheetId="0">Instructions!$A$1:$K$35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4" i="5" l="1"/>
  <c r="H115"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2" i="5"/>
  <c r="G3" i="14"/>
  <c r="F3" i="14"/>
  <c r="C25" i="4"/>
  <c r="C28" i="4"/>
  <c r="C33" i="4"/>
  <c r="C32" i="4"/>
  <c r="C31" i="4"/>
  <c r="C30" i="4"/>
  <c r="C29" i="4"/>
  <c r="V3" i="14" l="1"/>
  <c r="U3" i="14"/>
  <c r="C21" i="4"/>
  <c r="C22" i="4"/>
  <c r="C24" i="4"/>
  <c r="C23" i="4"/>
  <c r="E12" i="4"/>
  <c r="F14" i="4"/>
  <c r="F13" i="4"/>
  <c r="F12" i="4"/>
  <c r="E18" i="4"/>
  <c r="E14" i="4"/>
  <c r="E13" i="4"/>
  <c r="F18" i="4"/>
  <c r="D24" i="16"/>
  <c r="W3" i="14" s="1"/>
  <c r="D24" i="15"/>
  <c r="H3" i="14" s="1"/>
  <c r="D24" i="11"/>
  <c r="S3" i="14"/>
  <c r="T3" i="14"/>
  <c r="Q3" i="14"/>
  <c r="P3" i="14"/>
  <c r="N3" i="14"/>
  <c r="M3" i="14"/>
  <c r="J3" i="14"/>
  <c r="I3" i="14"/>
  <c r="E3" i="14"/>
  <c r="D3" i="14"/>
  <c r="C3" i="14"/>
  <c r="B3" i="14"/>
  <c r="D24" i="10"/>
  <c r="D26" i="10" s="1"/>
  <c r="D24" i="12"/>
  <c r="R3" i="14" s="1"/>
  <c r="L3" i="14" l="1"/>
  <c r="K3" i="14"/>
  <c r="O3" i="14"/>
  <c r="D24" i="13"/>
  <c r="A3" i="14" l="1"/>
  <c r="A1" i="13" l="1"/>
  <c r="A1" i="16"/>
  <c r="A1" i="15"/>
  <c r="A1" i="10"/>
  <c r="A1" i="12"/>
  <c r="A1" i="11"/>
</calcChain>
</file>

<file path=xl/sharedStrings.xml><?xml version="1.0" encoding="utf-8"?>
<sst xmlns="http://schemas.openxmlformats.org/spreadsheetml/2006/main" count="1042" uniqueCount="534">
  <si>
    <t>Instructions</t>
  </si>
  <si>
    <t>031318</t>
  </si>
  <si>
    <t>031301</t>
  </si>
  <si>
    <t>031314</t>
  </si>
  <si>
    <t>031312</t>
  </si>
  <si>
    <t>031313</t>
  </si>
  <si>
    <t>031317</t>
  </si>
  <si>
    <t>031311</t>
  </si>
  <si>
    <t>031302</t>
  </si>
  <si>
    <t>031304</t>
  </si>
  <si>
    <t>031315</t>
  </si>
  <si>
    <t>031300</t>
  </si>
  <si>
    <t>033302</t>
  </si>
  <si>
    <t>033039</t>
  </si>
  <si>
    <t>033040</t>
  </si>
  <si>
    <t>033037</t>
  </si>
  <si>
    <t>033029</t>
  </si>
  <si>
    <t>033025</t>
  </si>
  <si>
    <t>033028</t>
  </si>
  <si>
    <t>033032</t>
  </si>
  <si>
    <t>033038</t>
  </si>
  <si>
    <t>033036</t>
  </si>
  <si>
    <t>033041</t>
  </si>
  <si>
    <t>033034</t>
  </si>
  <si>
    <t>033043</t>
  </si>
  <si>
    <t>030103</t>
  </si>
  <si>
    <t>034024</t>
  </si>
  <si>
    <t>034028</t>
  </si>
  <si>
    <t>034004</t>
  </si>
  <si>
    <t>034032</t>
  </si>
  <si>
    <t>034034</t>
  </si>
  <si>
    <t>034031</t>
  </si>
  <si>
    <t>034022</t>
  </si>
  <si>
    <t>034013</t>
  </si>
  <si>
    <t>034026</t>
  </si>
  <si>
    <t>034040</t>
  </si>
  <si>
    <t>032004</t>
  </si>
  <si>
    <t>032002</t>
  </si>
  <si>
    <t>032006</t>
  </si>
  <si>
    <t>032001</t>
  </si>
  <si>
    <t>032005</t>
  </si>
  <si>
    <t>030089</t>
  </si>
  <si>
    <t>030087</t>
  </si>
  <si>
    <t>030006</t>
  </si>
  <si>
    <t>030022</t>
  </si>
  <si>
    <t>030013</t>
  </si>
  <si>
    <t>030016</t>
  </si>
  <si>
    <t>030134</t>
  </si>
  <si>
    <t>030043</t>
  </si>
  <si>
    <t>030069</t>
  </si>
  <si>
    <t>030055</t>
  </si>
  <si>
    <t>031319</t>
  </si>
  <si>
    <t>030062</t>
  </si>
  <si>
    <t>030117</t>
  </si>
  <si>
    <t>030007</t>
  </si>
  <si>
    <t>030101</t>
  </si>
  <si>
    <t>030012</t>
  </si>
  <si>
    <t>030064</t>
  </si>
  <si>
    <t>030065</t>
  </si>
  <si>
    <t>034021</t>
  </si>
  <si>
    <t>034035</t>
  </si>
  <si>
    <t>034027</t>
  </si>
  <si>
    <t>034033</t>
  </si>
  <si>
    <t>034020</t>
  </si>
  <si>
    <t>034029</t>
  </si>
  <si>
    <t>034030</t>
  </si>
  <si>
    <t>034023</t>
  </si>
  <si>
    <t>034025</t>
  </si>
  <si>
    <t>030094</t>
  </si>
  <si>
    <t>030030</t>
  </si>
  <si>
    <t>030083</t>
  </si>
  <si>
    <t>030110</t>
  </si>
  <si>
    <t>030136</t>
  </si>
  <si>
    <t>030002</t>
  </si>
  <si>
    <t>030111</t>
  </si>
  <si>
    <t>030088</t>
  </si>
  <si>
    <t>030061</t>
  </si>
  <si>
    <t>030093</t>
  </si>
  <si>
    <t>030115</t>
  </si>
  <si>
    <t>030122</t>
  </si>
  <si>
    <t>030130</t>
  </si>
  <si>
    <t>030036</t>
  </si>
  <si>
    <t>030139</t>
  </si>
  <si>
    <t>030092</t>
  </si>
  <si>
    <t>030014</t>
  </si>
  <si>
    <t>030038</t>
  </si>
  <si>
    <t>030123</t>
  </si>
  <si>
    <t>030119</t>
  </si>
  <si>
    <t>030121</t>
  </si>
  <si>
    <t>030085</t>
  </si>
  <si>
    <t>030114</t>
  </si>
  <si>
    <t>030024</t>
  </si>
  <si>
    <t>030011</t>
  </si>
  <si>
    <t>030010</t>
  </si>
  <si>
    <t>030037</t>
  </si>
  <si>
    <t>030147</t>
  </si>
  <si>
    <t>033042</t>
  </si>
  <si>
    <t>030146</t>
  </si>
  <si>
    <t>030148</t>
  </si>
  <si>
    <t>033046</t>
  </si>
  <si>
    <t>033044</t>
  </si>
  <si>
    <t>033045</t>
  </si>
  <si>
    <t>Banner Health</t>
  </si>
  <si>
    <t>CAH</t>
  </si>
  <si>
    <t>TMC Healthcare</t>
  </si>
  <si>
    <t>Cobre Valley Regional Medical Center</t>
  </si>
  <si>
    <t>Copper Queen Community Hospital</t>
  </si>
  <si>
    <t>Abrazo Health Care</t>
  </si>
  <si>
    <t>La Paz Regional Hospital</t>
  </si>
  <si>
    <t>Little Colorado</t>
  </si>
  <si>
    <t>White Mountain Regional Medical Center</t>
  </si>
  <si>
    <t>Wickenburg Community Hospital</t>
  </si>
  <si>
    <t>Phoenix Children's Hospital</t>
  </si>
  <si>
    <t>Lifepoint Health</t>
  </si>
  <si>
    <t>Select Medical</t>
  </si>
  <si>
    <t>Ernest Health, Inc.</t>
  </si>
  <si>
    <t>Reunion Rehabilitation Hospitals</t>
  </si>
  <si>
    <t>Mayo</t>
  </si>
  <si>
    <t>Aurora Behavioral Health System</t>
  </si>
  <si>
    <t>Destiny Springs Healthcare</t>
  </si>
  <si>
    <t>Universal Health Services</t>
  </si>
  <si>
    <t>Acadia Healthcare</t>
  </si>
  <si>
    <t>College Health</t>
  </si>
  <si>
    <t>Cornerstone Healthcare Group</t>
  </si>
  <si>
    <t>American Advanced Management, Inc.</t>
  </si>
  <si>
    <t>HonorHealth</t>
  </si>
  <si>
    <t>Valleywise Health</t>
  </si>
  <si>
    <t>Yuma Regional Medical Center</t>
  </si>
  <si>
    <t>Northern Arizona</t>
  </si>
  <si>
    <t>Kingman Regional Medical Center</t>
  </si>
  <si>
    <t>Mt. Graham Regional Medical Center</t>
  </si>
  <si>
    <t>Summit Healthcare</t>
  </si>
  <si>
    <t>Community Health Systems</t>
  </si>
  <si>
    <t>Dignity Health</t>
  </si>
  <si>
    <t>State of Arizona</t>
  </si>
  <si>
    <t>Avenir</t>
  </si>
  <si>
    <t>Changepoint Integrated Health Centers</t>
  </si>
  <si>
    <t xml:space="preserve">Haven Senior Horizons </t>
  </si>
  <si>
    <t>The Guidance Center, Inc.</t>
  </si>
  <si>
    <t>Polara Health</t>
  </si>
  <si>
    <t>ClearSky Health</t>
  </si>
  <si>
    <t>Name_ID</t>
  </si>
  <si>
    <t>Hospital Information</t>
  </si>
  <si>
    <t>Type:</t>
  </si>
  <si>
    <t>Hospital:</t>
  </si>
  <si>
    <t>Measure:</t>
  </si>
  <si>
    <t>Denominator</t>
  </si>
  <si>
    <t xml:space="preserve">National Healthcare Safety Network (NHSN) Facility-wide Inpatient Hospital-onset Clostridium difficile Infection (CDI) Outcome Measure </t>
  </si>
  <si>
    <t>Name:</t>
  </si>
  <si>
    <t>System:</t>
  </si>
  <si>
    <t>Data Submitted By:</t>
  </si>
  <si>
    <t>Please populate all fields in green shading</t>
  </si>
  <si>
    <t xml:space="preserve">Populate contact information for the appropriate person completing and submitting HEALTHII </t>
  </si>
  <si>
    <t>using the program email address below.  Should you have any questions, please submit using</t>
  </si>
  <si>
    <t>Provider Type:</t>
  </si>
  <si>
    <t>AHCCCS ID:</t>
  </si>
  <si>
    <t>Rate:</t>
  </si>
  <si>
    <t>Denominator:</t>
  </si>
  <si>
    <t>Numerator:</t>
  </si>
  <si>
    <t>Calculation</t>
  </si>
  <si>
    <t>Hours of Seclusion:</t>
  </si>
  <si>
    <t>Reference:</t>
  </si>
  <si>
    <t>Data Entry - Medicaid Managed Care Population Only</t>
  </si>
  <si>
    <t>Median Time:</t>
  </si>
  <si>
    <t>ED Visits:</t>
  </si>
  <si>
    <t>Phone:</t>
  </si>
  <si>
    <t>Email:</t>
  </si>
  <si>
    <t>Last Name:</t>
  </si>
  <si>
    <t>First Name:</t>
  </si>
  <si>
    <r>
      <t xml:space="preserve">= [Minutes of Seclusion] </t>
    </r>
    <r>
      <rPr>
        <sz val="11"/>
        <color theme="1"/>
        <rFont val="Aptos Narrow"/>
        <family val="2"/>
      </rPr>
      <t>÷</t>
    </r>
    <r>
      <rPr>
        <sz val="11"/>
        <color theme="1"/>
        <rFont val="Arial"/>
        <family val="2"/>
      </rPr>
      <t xml:space="preserve"> 60</t>
    </r>
  </si>
  <si>
    <t>10/01/2023 - 09/30/2024</t>
  </si>
  <si>
    <t>Percent of Residents Experiencing One or More Falls with Major Injury (Long Stay)</t>
  </si>
  <si>
    <t>The number of observed hospital-onset incident CDI LabID events among all inpatients in the facility</t>
  </si>
  <si>
    <t>Included ED Visits:</t>
  </si>
  <si>
    <t>Medicaid managed care member ED visits excluding: patients who expired in the emergency department, left against medical advice (AMA), or whose discharge was not documented or unable to be determined (UTD)</t>
  </si>
  <si>
    <t>Number of Medicaid managed care member psychiatric inpatient days</t>
  </si>
  <si>
    <t>Median Time (Minutes)</t>
  </si>
  <si>
    <t>Continuous Variable Statement: Time (in minutes) from ED arrival to ED departure for patients discharged from the emergency department</t>
  </si>
  <si>
    <t>Description:</t>
  </si>
  <si>
    <t>Calculates the median time from emergency department arrival to time of departure from the emergency room for patients discharged from the emergency department (ED)</t>
  </si>
  <si>
    <t>Measure Modifications:</t>
  </si>
  <si>
    <t>ID</t>
  </si>
  <si>
    <t>Contact_First</t>
  </si>
  <si>
    <t>Contact_Last</t>
  </si>
  <si>
    <t>Contact_Email</t>
  </si>
  <si>
    <t>Contact_Phone</t>
  </si>
  <si>
    <t>HBIPS_Denom</t>
  </si>
  <si>
    <t>HBIPS_Hours</t>
  </si>
  <si>
    <t>HBIPS_Rate</t>
  </si>
  <si>
    <r>
      <t xml:space="preserve">= [Falls With Major Injury] </t>
    </r>
    <r>
      <rPr>
        <sz val="11"/>
        <color theme="1"/>
        <rFont val="Aptos Narrow"/>
        <family val="2"/>
      </rPr>
      <t>÷</t>
    </r>
    <r>
      <rPr>
        <sz val="11"/>
        <color theme="1"/>
        <rFont val="Arial"/>
        <family val="2"/>
      </rPr>
      <t xml:space="preserve"> [Long Stay Patients]</t>
    </r>
  </si>
  <si>
    <t>Falls_Denom</t>
  </si>
  <si>
    <t>Falls_Num</t>
  </si>
  <si>
    <t>HBIPS_Num</t>
  </si>
  <si>
    <t>Falls_Rate</t>
  </si>
  <si>
    <t>CDI_Num</t>
  </si>
  <si>
    <t>CDI_Denom</t>
  </si>
  <si>
    <t>CDI_Rate</t>
  </si>
  <si>
    <t>ED_Num</t>
  </si>
  <si>
    <t>ED_Visits</t>
  </si>
  <si>
    <t>= [Median Time (Minutes)]</t>
  </si>
  <si>
    <t>KEY</t>
  </si>
  <si>
    <t>ED Rate not shown since ED_Num  is the rate</t>
  </si>
  <si>
    <t>CRITICAL ACCESS</t>
  </si>
  <si>
    <t>CHILDRENS</t>
  </si>
  <si>
    <t>REHABILITATION</t>
  </si>
  <si>
    <t>PSYCHIATRIC</t>
  </si>
  <si>
    <t>LONG TERM</t>
  </si>
  <si>
    <t>Admissions</t>
  </si>
  <si>
    <t>Hospital-onset CDI Laboratory-identified events (LabID events) among all inpatients in the facility, excluding well-baby nurseries and neonatal intensive care units (NICUs).</t>
  </si>
  <si>
    <t>Percentage of LTCH patients who experience one or more falls with major injury during their LTCH stay</t>
  </si>
  <si>
    <t xml:space="preserve">The percentage of IRF stays in which patients experience one or more falls with major injury during the IRF stay. </t>
  </si>
  <si>
    <t>The total number of IRF stays with a discharge date in the measure target period, which do not meet the exclusion criteria.</t>
  </si>
  <si>
    <t>Total number of IRF stays in the denominator during the selected time window that experienced one or more falls that resulted in major injury: J1900C = [1] or [2].</t>
  </si>
  <si>
    <t>Long Stay Patients</t>
  </si>
  <si>
    <t>Falls With Major Injury</t>
  </si>
  <si>
    <t>The number of Medicaid managed care facility admissions</t>
  </si>
  <si>
    <t>Step 1: Complete "Hospital Information" Tab</t>
  </si>
  <si>
    <t>Title:</t>
  </si>
  <si>
    <t>Patient Days</t>
  </si>
  <si>
    <t>CDI Events</t>
  </si>
  <si>
    <t>Step 2: Complete Data Entry in Corresponding Hospital Type Tab</t>
  </si>
  <si>
    <t xml:space="preserve">AZ-HEALTHII@milliman.com </t>
  </si>
  <si>
    <t>Website:</t>
  </si>
  <si>
    <t xml:space="preserve">https://www.azahcccs.gov/PlansProviders/RatesAndBilling/hospitalassessment.html </t>
  </si>
  <si>
    <t xml:space="preserve">Total number of LTCH stays in the denominator with planned or unplanned Discharge assessment or Expired Record during the selected time window that experienced one or more falls that resulted in major injury: J1900C = [1] or [2]. </t>
  </si>
  <si>
    <t>The total number of LTCH stays with a planned or unplanned Discharge assessment or Expired Record (A0250 = [10, 11, 12]) in the measure target period, which do not meet the exclusion criteria.</t>
  </si>
  <si>
    <t>Hours of Seclusion Use</t>
  </si>
  <si>
    <t>Median Time from ED Arrival to ED Departure for Discharged ED Patients</t>
  </si>
  <si>
    <t>The total number of hours that all patients admitted to a hospital-based inpatient psychiatric setting were held in seclusion (Overall rate)</t>
  </si>
  <si>
    <t>Number of Visits</t>
  </si>
  <si>
    <t>See 2026 HEALTHII Technical Manual for numerator and denominator calculation requirements</t>
  </si>
  <si>
    <r>
      <t xml:space="preserve">= ( [Hours of Seclusion] </t>
    </r>
    <r>
      <rPr>
        <sz val="11"/>
        <color theme="1"/>
        <rFont val="Aptos Narrow"/>
        <family val="2"/>
      </rPr>
      <t>×</t>
    </r>
    <r>
      <rPr>
        <sz val="11"/>
        <color theme="1"/>
        <rFont val="Arial"/>
        <family val="2"/>
      </rPr>
      <t xml:space="preserve"> [1,000] )</t>
    </r>
    <r>
      <rPr>
        <sz val="11"/>
        <color theme="1"/>
        <rFont val="Arial"/>
        <family val="2"/>
        <scheme val="minor"/>
      </rPr>
      <t xml:space="preserve"> </t>
    </r>
    <r>
      <rPr>
        <sz val="11"/>
        <color theme="1"/>
        <rFont val="Aptos Narrow"/>
        <family val="2"/>
      </rPr>
      <t>÷</t>
    </r>
    <r>
      <rPr>
        <sz val="11"/>
        <color theme="1"/>
        <rFont val="Arial"/>
        <family val="2"/>
      </rPr>
      <t xml:space="preserve"> ( [Total Patient Days] </t>
    </r>
    <r>
      <rPr>
        <sz val="11"/>
        <color theme="1"/>
        <rFont val="Aptos Narrow"/>
        <family val="2"/>
      </rPr>
      <t>×</t>
    </r>
    <r>
      <rPr>
        <sz val="11"/>
        <color theme="1"/>
        <rFont val="Arial"/>
        <family val="2"/>
      </rPr>
      <t xml:space="preserve"> [24 Hours] )</t>
    </r>
  </si>
  <si>
    <t>Report Data In Corresponding Hospital Type Tab</t>
  </si>
  <si>
    <t xml:space="preserve">Step 3: Submit Data Entry Template via Email </t>
  </si>
  <si>
    <t xml:space="preserve">Once all data elements have been entered and saved, please submit via email to Milliman </t>
  </si>
  <si>
    <r>
      <t xml:space="preserve">= [CDI Events] </t>
    </r>
    <r>
      <rPr>
        <sz val="11"/>
        <color theme="1"/>
        <rFont val="Aptos Narrow"/>
        <family val="2"/>
      </rPr>
      <t>÷</t>
    </r>
    <r>
      <rPr>
        <sz val="11"/>
        <color theme="1"/>
        <rFont val="Arial"/>
        <family val="2"/>
      </rPr>
      <t xml:space="preserve"> [Admissions]</t>
    </r>
  </si>
  <si>
    <t>the same program email address below.</t>
  </si>
  <si>
    <t>GENERAL ACUTE</t>
  </si>
  <si>
    <t>Medicare ID</t>
  </si>
  <si>
    <t>AHCCCS ID</t>
  </si>
  <si>
    <t xml:space="preserve">Hospital System </t>
  </si>
  <si>
    <t>AZ Dept of Health Services Hospital Type</t>
  </si>
  <si>
    <t>531253</t>
  </si>
  <si>
    <t xml:space="preserve"> Abrazo Health Care </t>
  </si>
  <si>
    <t>Acute</t>
  </si>
  <si>
    <t>569582</t>
  </si>
  <si>
    <t xml:space="preserve"> Abrazo Health Care</t>
  </si>
  <si>
    <t>532417</t>
  </si>
  <si>
    <t>643602</t>
  </si>
  <si>
    <t>082732</t>
  </si>
  <si>
    <t xml:space="preserve">Acute </t>
  </si>
  <si>
    <t>806416</t>
  </si>
  <si>
    <t>169026</t>
  </si>
  <si>
    <t>Psychiatric</t>
  </si>
  <si>
    <t>005217</t>
  </si>
  <si>
    <t>192125</t>
  </si>
  <si>
    <t>673684</t>
  </si>
  <si>
    <t>004829</t>
  </si>
  <si>
    <t>029331</t>
  </si>
  <si>
    <t>529985</t>
  </si>
  <si>
    <t>988451</t>
  </si>
  <si>
    <t>988439</t>
  </si>
  <si>
    <t>021618</t>
  </si>
  <si>
    <t>532194</t>
  </si>
  <si>
    <t>369138</t>
  </si>
  <si>
    <t>916171</t>
  </si>
  <si>
    <t>369011</t>
  </si>
  <si>
    <t>530099</t>
  </si>
  <si>
    <t>920620</t>
  </si>
  <si>
    <t>262489</t>
  </si>
  <si>
    <t>823143</t>
  </si>
  <si>
    <t>568411</t>
  </si>
  <si>
    <t>083904</t>
  </si>
  <si>
    <t>031348</t>
  </si>
  <si>
    <t>083727</t>
  </si>
  <si>
    <t>Rehab</t>
  </si>
  <si>
    <t>529943</t>
  </si>
  <si>
    <t>020066</t>
  </si>
  <si>
    <t>831868</t>
  </si>
  <si>
    <t>500498</t>
  </si>
  <si>
    <t>505143</t>
  </si>
  <si>
    <t>020644</t>
  </si>
  <si>
    <t>020032</t>
  </si>
  <si>
    <t>149746</t>
  </si>
  <si>
    <t>080171</t>
  </si>
  <si>
    <t>284759</t>
  </si>
  <si>
    <t>004042</t>
  </si>
  <si>
    <t>Long Term</t>
  </si>
  <si>
    <t>022214</t>
  </si>
  <si>
    <t>546229</t>
  </si>
  <si>
    <t>526872</t>
  </si>
  <si>
    <t>238199</t>
  </si>
  <si>
    <t>487409</t>
  </si>
  <si>
    <t xml:space="preserve">Encompass Health </t>
  </si>
  <si>
    <t>104365</t>
  </si>
  <si>
    <t>026717</t>
  </si>
  <si>
    <t>028979</t>
  </si>
  <si>
    <t>027434</t>
  </si>
  <si>
    <t>167982</t>
  </si>
  <si>
    <t>417059</t>
  </si>
  <si>
    <t>135321</t>
  </si>
  <si>
    <t>170453</t>
  </si>
  <si>
    <t>179353</t>
  </si>
  <si>
    <t>958652</t>
  </si>
  <si>
    <t>284386</t>
  </si>
  <si>
    <t>086813</t>
  </si>
  <si>
    <t>179355</t>
  </si>
  <si>
    <t>022241</t>
  </si>
  <si>
    <t>020256</t>
  </si>
  <si>
    <t>480046</t>
  </si>
  <si>
    <t>020389</t>
  </si>
  <si>
    <t>449357</t>
  </si>
  <si>
    <t>117030</t>
  </si>
  <si>
    <t>154380</t>
  </si>
  <si>
    <t>020082</t>
  </si>
  <si>
    <t>020058</t>
  </si>
  <si>
    <t>206779</t>
  </si>
  <si>
    <t>481309</t>
  </si>
  <si>
    <t>088182</t>
  </si>
  <si>
    <t xml:space="preserve"> Community Health Systems </t>
  </si>
  <si>
    <t>920630</t>
  </si>
  <si>
    <t>921107</t>
  </si>
  <si>
    <t>898935</t>
  </si>
  <si>
    <t>529919</t>
  </si>
  <si>
    <t>946031</t>
  </si>
  <si>
    <t>130304</t>
  </si>
  <si>
    <t>Cobalt Rehabilitation Hospital</t>
  </si>
  <si>
    <t>706707</t>
  </si>
  <si>
    <t>Children's</t>
  </si>
  <si>
    <t>558233</t>
  </si>
  <si>
    <t>008168</t>
  </si>
  <si>
    <t>393089</t>
  </si>
  <si>
    <t>145860</t>
  </si>
  <si>
    <t>020652</t>
  </si>
  <si>
    <t>021501</t>
  </si>
  <si>
    <t>219946</t>
  </si>
  <si>
    <t>459835</t>
  </si>
  <si>
    <t>707721</t>
  </si>
  <si>
    <t>172145</t>
  </si>
  <si>
    <t>691974</t>
  </si>
  <si>
    <t>134003</t>
  </si>
  <si>
    <t>134169</t>
  </si>
  <si>
    <t>951864</t>
  </si>
  <si>
    <t>020016</t>
  </si>
  <si>
    <t>598089</t>
  </si>
  <si>
    <t>020462</t>
  </si>
  <si>
    <t>616672</t>
  </si>
  <si>
    <t>104567</t>
  </si>
  <si>
    <t>020107</t>
  </si>
  <si>
    <t>020438</t>
  </si>
  <si>
    <t>155242</t>
  </si>
  <si>
    <t>531237</t>
  </si>
  <si>
    <t>192584</t>
  </si>
  <si>
    <t>649577</t>
  </si>
  <si>
    <t>366289</t>
  </si>
  <si>
    <t>020420</t>
  </si>
  <si>
    <t>020264</t>
  </si>
  <si>
    <t>776411</t>
  </si>
  <si>
    <t>AHCCCS ID Trimmed</t>
  </si>
  <si>
    <t>Hospital Type</t>
  </si>
  <si>
    <t>186097</t>
  </si>
  <si>
    <t>205555</t>
  </si>
  <si>
    <t>201879</t>
  </si>
  <si>
    <t>187347</t>
  </si>
  <si>
    <t>Hospital Name</t>
  </si>
  <si>
    <t xml:space="preserve">ABRAZO ARROWHEAD CAMPUS </t>
  </si>
  <si>
    <t>ABRAZO AZ HEART HOSPITAL</t>
  </si>
  <si>
    <t>ABRAZO CENTRAL CAMPUS</t>
  </si>
  <si>
    <t>ABRAZO SCOTTSDALE CAMPUS</t>
  </si>
  <si>
    <t>ABRAZO SURPRISE HOSPITAL</t>
  </si>
  <si>
    <t>ABRAZO WEST CAMPUS</t>
  </si>
  <si>
    <t>AGAVE RIDGE BEHAVIORAL HEALTH HOSPITAL</t>
  </si>
  <si>
    <t>ARIZONA GENERAL HOSPITAL</t>
  </si>
  <si>
    <t>AURORA BEHAVIORAL HEALTH</t>
  </si>
  <si>
    <t>AURORA BEHAVIORAL HEALTHCARE-TEMPE</t>
  </si>
  <si>
    <t>AVENIR BEHAVIORAL HOSPITA</t>
  </si>
  <si>
    <t>AZ STATE HOSPITAL</t>
  </si>
  <si>
    <t>BANNER - UNIVERSITY MED CTR SOUTH    </t>
  </si>
  <si>
    <t>BANNER - UNIVERSITY MED CTR TUCSON               </t>
  </si>
  <si>
    <t>BANNER BAYWOOD MEDICAL CTR</t>
  </si>
  <si>
    <t>BANNER BEHAVORIAL HEALTH</t>
  </si>
  <si>
    <t>BANNER BOSWELL MED CTR</t>
  </si>
  <si>
    <t>BANNER CASA GRANDE MEDICAL CENTER</t>
  </si>
  <si>
    <t>BANNER DEL E WEBB MED CTR</t>
  </si>
  <si>
    <t>BANNER DESERT MEDICAL CTR</t>
  </si>
  <si>
    <t>BANNER ESTRELLA MEDICAL</t>
  </si>
  <si>
    <t>BANNER GATEWAY MEDICAL CTR</t>
  </si>
  <si>
    <t xml:space="preserve">BANNER GOLDFIELD MEDICAL CENTER </t>
  </si>
  <si>
    <t>BANNER IRONWOOD MEDICAL CENTER</t>
  </si>
  <si>
    <t>BANNER OCOTILLO MEDICAL CENTER</t>
  </si>
  <si>
    <t>BANNER PAYSON MEDICAL CENTER</t>
  </si>
  <si>
    <t>BANNER THUNDERBIRD MEDICAL</t>
  </si>
  <si>
    <t>BENSON HOSPITAL</t>
  </si>
  <si>
    <t>CANYON VISTA MEDICAL CENTER</t>
  </si>
  <si>
    <t>CHANGEPOINT PSYCHIATRIC</t>
  </si>
  <si>
    <t>CLEARSKY REHABILITATION HOSPITAL OF AVONDALE</t>
  </si>
  <si>
    <t>COBRE VALLEY REGIONAL MEDICAL CENTER</t>
  </si>
  <si>
    <t>COPPER QUEEN HOSPITAL</t>
  </si>
  <si>
    <t>COPPER SPRINGS HOSPITAL</t>
  </si>
  <si>
    <t>COPPER SPRINGS HOSPITAL EAST</t>
  </si>
  <si>
    <t>CORNERSTONE BEHAVIORAL HEALTH  EL DORADO</t>
  </si>
  <si>
    <t>CORNERSTONE HOSPITAL OF SE AZ</t>
  </si>
  <si>
    <t>DEER VALLEY MEDICAL CTR</t>
  </si>
  <si>
    <t>DESTINY SPRINGS HEALTHCARE</t>
  </si>
  <si>
    <t>DIGNITY HEALTH ARIZONA GENERAL HOSPITAL</t>
  </si>
  <si>
    <t>DIGNITY HEALTH EAST VALLEY REHABILITATION HOSPITAL - GILBERT</t>
  </si>
  <si>
    <t>DIGNITY-KINDRED REHAB HOS</t>
  </si>
  <si>
    <t xml:space="preserve">ENCOMPASS HEALTH E. VALLEY </t>
  </si>
  <si>
    <t xml:space="preserve">ENCOMPASS HEALTH NW TUCSON  </t>
  </si>
  <si>
    <t xml:space="preserve">ENCOMPASS HEALTH SCOTTSDALE  </t>
  </si>
  <si>
    <t xml:space="preserve">ENCOMPASS HEALTH TUCSON  </t>
  </si>
  <si>
    <t xml:space="preserve">ENCOMPASS HEALTH VALLEY OF SUN  </t>
  </si>
  <si>
    <t>HAVASU REG MED CENTER LLC</t>
  </si>
  <si>
    <t xml:space="preserve">HAVEN BHVIORL HOSP OF PHX </t>
  </si>
  <si>
    <t>HOLY CROSS HOSPITAL</t>
  </si>
  <si>
    <t>HONORHEALTH FLORENCE MEDICAL CENTER</t>
  </si>
  <si>
    <t>HONORHEALTH MOUNTAIN VISTA MEDICAL CENTER</t>
  </si>
  <si>
    <t>HONORHEALTH REHAB HOSP</t>
  </si>
  <si>
    <t>HONORHEALTH SCOTTSDALE -TH</t>
  </si>
  <si>
    <t xml:space="preserve">HONORHEALTH SONORAN CROSSING </t>
  </si>
  <si>
    <t>HONORHEALTH TEMPE MEDICAL CENTER</t>
  </si>
  <si>
    <t>LITTLE COLORADO MED CTR</t>
  </si>
  <si>
    <t>MAYO CLINIC HOSPITAL</t>
  </si>
  <si>
    <t>MERCY GILBERT MED CENTER</t>
  </si>
  <si>
    <t>MOUNTAIN VALLEY REG REHAB</t>
  </si>
  <si>
    <t>MT. GRAHAM REG MED CTR.</t>
  </si>
  <si>
    <t>NORTHERN COCHISE COMMUNITY HOSPITAL</t>
  </si>
  <si>
    <t>NORTHWEST HOUGHTON</t>
  </si>
  <si>
    <t xml:space="preserve">NORTHWEST MEDICAL CENTER </t>
  </si>
  <si>
    <t>NORTHWEST SAHUARITA</t>
  </si>
  <si>
    <t>OASIS BEHAVIORAL HEALTH HOSPITAL</t>
  </si>
  <si>
    <t>ORO VALLEY HOSPITAL</t>
  </si>
  <si>
    <t>ORO VALLEY HSP - SBHU</t>
  </si>
  <si>
    <t>PAGE HOSPITAL</t>
  </si>
  <si>
    <t>PALO VERDE BEHAVIORAL HEALTH</t>
  </si>
  <si>
    <t>PAM HEALTH REHABILITATION</t>
  </si>
  <si>
    <t xml:space="preserve">PHOENIX CHILDREN'S HOSPITAL </t>
  </si>
  <si>
    <t>PHOENIX SPECIALTY HOSPITAL</t>
  </si>
  <si>
    <t>QUAIL RUN BEHAVIORAL HEALTH</t>
  </si>
  <si>
    <t>REUNION REHABILITATION HOSPITAL</t>
  </si>
  <si>
    <t>SCOTTSDALE HLTHCARE-OSBN</t>
  </si>
  <si>
    <t>SELECT SPECIALTY-PHX D/T</t>
  </si>
  <si>
    <t>SONORA BEHAVIORAL HEALTH</t>
  </si>
  <si>
    <t>ST JOSEPH'S HOSPITAL-PHX</t>
  </si>
  <si>
    <t>ST JOSEPH'S HOSPITAL-TUCSON</t>
  </si>
  <si>
    <t>ST MARY'S HOSPITAL</t>
  </si>
  <si>
    <t>ST. JOSEPH'S WESTGATE MEDICAL CENTER</t>
  </si>
  <si>
    <t>SUMMIT HEALTHCARE REG MED</t>
  </si>
  <si>
    <t>THE GUIDANCE CENTER, INC.</t>
  </si>
  <si>
    <t>TUCSON MEDICAL CENTER</t>
  </si>
  <si>
    <t>TUCSON MEDICAL CENTER RINCON</t>
  </si>
  <si>
    <t>VALLEY VIEW MEDICAL CTR</t>
  </si>
  <si>
    <t>VALLEYWISE HEALTH MEDICAL</t>
  </si>
  <si>
    <t>VERDE VALLEY MEDICAL CTR</t>
  </si>
  <si>
    <t>VIA LINDA BEHAVIORAL HOSPITAL</t>
  </si>
  <si>
    <t>WESTERN AZ REG MED CTR</t>
  </si>
  <si>
    <t>WHITE MNTN REG MED CTR</t>
  </si>
  <si>
    <t>WICKENBURG COMMUNITY HOSP</t>
  </si>
  <si>
    <t>WINDHAVEN PSYCHIATRIC HOSP</t>
  </si>
  <si>
    <t>YAVAPAI REG MED CENTER</t>
  </si>
  <si>
    <t>YUMA REGIONAL MED CENTER</t>
  </si>
  <si>
    <t>YUMA REHABILITATION HOSP</t>
  </si>
  <si>
    <t>The total number of hours (entered in minutes) that all psychiatric inpatients were held in seclusion</t>
  </si>
  <si>
    <t>BANNER - UNIVERSITY MED CTR PHOENIX</t>
  </si>
  <si>
    <t>BANNER REHABILITATION HOSPITAL</t>
  </si>
  <si>
    <t>CHANDLER REGIONAL MED.CTR</t>
  </si>
  <si>
    <t>JOHN C LINCOLN MEDICAL CT</t>
  </si>
  <si>
    <t>KINGMAN REGIONAL MED CTR</t>
  </si>
  <si>
    <t>LA PAZ REGIONAL HOSPITAL</t>
  </si>
  <si>
    <t>REHAB HOSPITAL OF NORTHERN ARIZONA</t>
  </si>
  <si>
    <t>REUNION REHABILITATION HOSPITAL OF PEORIA</t>
  </si>
  <si>
    <t>SCOTTSDALE HLTHCARE-SHEA</t>
  </si>
  <si>
    <t>SELECT SPECIALTY HOSPITAL - TUCSON EAST</t>
  </si>
  <si>
    <t>SELECT SPECIALTY HOSPITAL- TUCSON, LLC</t>
  </si>
  <si>
    <t>SELECT SPECIALTY HOSP-PHX</t>
  </si>
  <si>
    <t>VALLEY HOSPITAL</t>
  </si>
  <si>
    <t>Medicare ID:</t>
  </si>
  <si>
    <t>Acute_CDI_Events</t>
  </si>
  <si>
    <t>Acute_Admissions</t>
  </si>
  <si>
    <t>Acute_CDI_Rate</t>
  </si>
  <si>
    <t>See 2026 HEALTHII Technical Manual for calculation requirements</t>
  </si>
  <si>
    <t>This is the calculated measure, matching Median Time in white box below.</t>
  </si>
  <si>
    <t>the remaining fields in the hospital information table, and only the tab associated with the associated hospital</t>
  </si>
  <si>
    <t>Please complete all applicable tabs within this workbook.  Once data is entered, please ensure you have saved</t>
  </si>
  <si>
    <t>information on the data submission process.</t>
  </si>
  <si>
    <t xml:space="preserve">your changes prior to submission. Users completing this workbook should refer to the HEALTHII Quality </t>
  </si>
  <si>
    <t xml:space="preserve">how to submit this workbook. </t>
  </si>
  <si>
    <r>
      <t xml:space="preserve">Please see the </t>
    </r>
    <r>
      <rPr>
        <b/>
        <i/>
        <sz val="11"/>
        <color rgb="FF495E76"/>
        <rFont val="Arial"/>
        <family val="2"/>
        <scheme val="minor"/>
      </rPr>
      <t xml:space="preserve">HEALTHII Quality Performance Measures Technical Guide – FFY 2026 </t>
    </r>
    <r>
      <rPr>
        <b/>
        <sz val="11"/>
        <color rgb="FF495E76"/>
        <rFont val="Arial"/>
        <family val="2"/>
        <scheme val="minor"/>
      </rPr>
      <t xml:space="preserve">for additional </t>
    </r>
  </si>
  <si>
    <t>category will allow data entry.</t>
  </si>
  <si>
    <t xml:space="preserve">Performance Measures Technical Guide for additional detail on the measures and for directions on </t>
  </si>
  <si>
    <r>
      <rPr>
        <b/>
        <sz val="11"/>
        <color rgb="FF495E76"/>
        <rFont val="Arial"/>
        <family val="2"/>
        <scheme val="minor"/>
      </rPr>
      <t xml:space="preserve">Note: </t>
    </r>
    <r>
      <rPr>
        <sz val="11"/>
        <color rgb="FF495E76"/>
        <rFont val="Arial"/>
        <family val="2"/>
        <scheme val="minor"/>
      </rPr>
      <t>The HEALTHII program is displayed using a capital i - healthii</t>
    </r>
  </si>
  <si>
    <t>Please enter measure-specific data as applicable for your hospital.</t>
  </si>
  <si>
    <t>workbook or in any transmittal to Milliman via email.</t>
  </si>
  <si>
    <t xml:space="preserve">Completion of the HEALTHII self-reported performance measures workbook does not require Protected </t>
  </si>
  <si>
    <t>Step 1: Complete Contact and Hospital Information</t>
  </si>
  <si>
    <r>
      <rPr>
        <b/>
        <sz val="11"/>
        <color theme="1"/>
        <rFont val="Arial"/>
        <family val="2"/>
        <scheme val="minor"/>
      </rPr>
      <t>Check to confirm</t>
    </r>
    <r>
      <rPr>
        <sz val="11"/>
        <color theme="1"/>
        <rFont val="Arial"/>
        <family val="2"/>
        <scheme val="minor"/>
      </rPr>
      <t xml:space="preserve"> no PHI or PII was added/included in this template.</t>
    </r>
  </si>
  <si>
    <r>
      <rPr>
        <b/>
        <sz val="11"/>
        <color theme="1"/>
        <rFont val="Arial"/>
        <family val="2"/>
        <scheme val="minor"/>
      </rPr>
      <t xml:space="preserve">Check to confirm </t>
    </r>
    <r>
      <rPr>
        <sz val="11"/>
        <color theme="1"/>
        <rFont val="Arial"/>
        <family val="2"/>
        <scheme val="minor"/>
      </rPr>
      <t>your hospital has retained a detailed data extract/log used for calculating submitted aggregate data and that the data allows a reviewer to follow the steps used when summarizing and submitting the aggregate data contained in this submission.</t>
    </r>
  </si>
  <si>
    <r>
      <rPr>
        <b/>
        <sz val="11"/>
        <color theme="1"/>
        <rFont val="Arial"/>
        <family val="2"/>
        <scheme val="minor"/>
      </rPr>
      <t xml:space="preserve">Check to confirm </t>
    </r>
    <r>
      <rPr>
        <sz val="11"/>
        <color theme="1"/>
        <rFont val="Arial"/>
        <family val="2"/>
        <scheme val="minor"/>
      </rPr>
      <t>understanding</t>
    </r>
    <r>
      <rPr>
        <b/>
        <sz val="11"/>
        <color theme="1"/>
        <rFont val="Arial"/>
        <family val="2"/>
        <scheme val="minor"/>
      </rPr>
      <t xml:space="preserve"> </t>
    </r>
    <r>
      <rPr>
        <sz val="11"/>
        <color theme="1"/>
        <rFont val="Arial"/>
        <family val="2"/>
        <scheme val="minor"/>
      </rPr>
      <t>that a measure detailed data extract/log used to support your reported values may be requested following submission of this template.</t>
    </r>
  </si>
  <si>
    <t>Select a Hospital:</t>
  </si>
  <si>
    <t>Acknowledgements:</t>
  </si>
  <si>
    <t>Begin typing the hospital's name, AHCCCS ID, or use the dropdown feature to select a hospital.</t>
  </si>
  <si>
    <t>Median time calculated based on the Arizona Medicaid managed care population only</t>
  </si>
  <si>
    <t>Denominator and numerator limited to Arizona Medicaid managed care population</t>
  </si>
  <si>
    <t>05</t>
  </si>
  <si>
    <t>04</t>
  </si>
  <si>
    <t>06</t>
  </si>
  <si>
    <t>12</t>
  </si>
  <si>
    <t>Falls_W_Injury_Num</t>
  </si>
  <si>
    <t>Long_Stays_Denom</t>
  </si>
  <si>
    <t>Reporting Period:</t>
  </si>
  <si>
    <t>performance data, and select your hospital from the drop down. The hospital selection will auto-populate</t>
  </si>
  <si>
    <t>See page 10 in the HEALTHII Quality Performance Measures Technical Guide</t>
  </si>
  <si>
    <t>See page 11 in the HEALTHII Quality Performance Measures Technical Guide</t>
  </si>
  <si>
    <t>See page 9 in the HEALTHII Quality Performance Measures Technical Guide</t>
  </si>
  <si>
    <t>See page 8 in the HEALTHII Quality Performance Measures Technical Guide</t>
  </si>
  <si>
    <r>
      <t>Health Information (PHI) or Personally Identifiable Information (PII).</t>
    </r>
    <r>
      <rPr>
        <b/>
        <sz val="11"/>
        <color rgb="FF495E76"/>
        <rFont val="Arial"/>
        <family val="2"/>
        <scheme val="minor"/>
      </rPr>
      <t xml:space="preserve"> PHI or PII should not be included in this</t>
    </r>
  </si>
  <si>
    <t>034041</t>
  </si>
  <si>
    <t>COLLEGE MEDICAL CENTER PHEONIX</t>
  </si>
  <si>
    <t>EXALT HEALTH REHABILITATION HOSPITAL SCOTTSDALE</t>
  </si>
  <si>
    <t>033047</t>
  </si>
  <si>
    <t>Exalt Health</t>
  </si>
  <si>
    <t>FLAGSTAFF MEDICAL CENTER</t>
  </si>
  <si>
    <t>030023</t>
  </si>
  <si>
    <t>020123</t>
  </si>
  <si>
    <t>PHOENIX MEDICAL PSYCHIATRIC HOSPITAL</t>
  </si>
  <si>
    <t>034038</t>
  </si>
  <si>
    <t>085017</t>
  </si>
  <si>
    <t>Medical Behavioral Hospital of Phoenix LLC</t>
  </si>
  <si>
    <t>172566</t>
  </si>
  <si>
    <t>233872</t>
  </si>
  <si>
    <t>180144</t>
  </si>
  <si>
    <t>Specialty</t>
  </si>
  <si>
    <t>Minutes of Seclusion</t>
  </si>
  <si>
    <t>v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</si>
</sst>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
  </numFmts>
  <fonts count="25" x14ac:knownFonts="1">
    <font>
      <sz val="11"/>
      <color theme="1"/>
      <name val="Arial"/>
      <family val="2"/>
      <scheme val="minor"/>
    </font>
    <font>
      <b/>
      <sz val="11"/>
      <color theme="0"/>
      <name val="Arial"/>
      <family val="2"/>
      <scheme val="minor"/>
    </font>
    <font>
      <sz val="11"/>
      <color rgb="FFFF0000"/>
      <name val="Arial"/>
      <family val="2"/>
      <scheme val="minor"/>
    </font>
    <font>
      <sz val="11"/>
      <color theme="0"/>
      <name val="Arial"/>
      <family val="2"/>
      <scheme val="minor"/>
    </font>
    <font>
      <sz val="10"/>
      <color theme="1"/>
      <name val="Times New Roman"/>
      <family val="2"/>
    </font>
    <font>
      <b/>
      <sz val="11"/>
      <color theme="1"/>
      <name val="Arial"/>
      <family val="2"/>
      <scheme val="minor"/>
    </font>
    <font>
      <u/>
      <sz val="11"/>
      <color theme="10"/>
      <name val="Arial"/>
      <family val="2"/>
      <scheme val="minor"/>
    </font>
    <font>
      <sz val="11"/>
      <color theme="1"/>
      <name val="Arial"/>
      <family val="2"/>
      <scheme val="minor"/>
    </font>
    <font>
      <sz val="11"/>
      <color theme="1"/>
      <name val="Arial"/>
      <family val="2"/>
    </font>
    <font>
      <b/>
      <sz val="11"/>
      <color theme="4"/>
      <name val="Arial"/>
      <family val="2"/>
      <scheme val="minor"/>
    </font>
    <font>
      <u/>
      <sz val="11"/>
      <color rgb="FFFF0000"/>
      <name val="Arial"/>
      <family val="2"/>
      <scheme val="minor"/>
    </font>
    <font>
      <sz val="11"/>
      <color theme="1"/>
      <name val="Aptos Narrow"/>
      <family val="2"/>
    </font>
    <font>
      <i/>
      <sz val="11"/>
      <color theme="1"/>
      <name val="Arial"/>
      <family val="2"/>
      <scheme val="minor"/>
    </font>
    <font>
      <sz val="11"/>
      <name val="Arial"/>
      <family val="2"/>
      <scheme val="minor"/>
    </font>
    <font>
      <sz val="12"/>
      <color rgb="FFFF0000"/>
      <name val="Arial"/>
      <family val="2"/>
      <scheme val="minor"/>
    </font>
    <font>
      <b/>
      <sz val="11"/>
      <name val="Arial"/>
      <family val="2"/>
      <scheme val="minor"/>
    </font>
    <font>
      <i/>
      <sz val="10"/>
      <color theme="1"/>
      <name val="Arial"/>
      <family val="2"/>
      <scheme val="minor"/>
    </font>
    <font>
      <b/>
      <sz val="11"/>
      <color rgb="FFFF0000"/>
      <name val="Arial"/>
      <family val="2"/>
      <scheme val="minor"/>
    </font>
    <font>
      <b/>
      <sz val="11"/>
      <color rgb="FF495E76"/>
      <name val="Arial"/>
      <family val="2"/>
      <scheme val="minor"/>
    </font>
    <font>
      <sz val="11"/>
      <color rgb="FF495E76"/>
      <name val="Arial"/>
      <family val="2"/>
      <scheme val="minor"/>
    </font>
    <font>
      <b/>
      <i/>
      <sz val="11"/>
      <color rgb="FF495E76"/>
      <name val="Arial"/>
      <family val="2"/>
      <scheme val="minor"/>
    </font>
    <font>
      <b/>
      <sz val="11"/>
      <color rgb="FF0078D4"/>
      <name val="Arial"/>
      <family val="2"/>
      <scheme val="minor"/>
    </font>
    <font>
      <u/>
      <sz val="11"/>
      <color rgb="FF0078D4"/>
      <name val="Arial"/>
      <family val="2"/>
      <scheme val="minor"/>
    </font>
    <font>
      <b/>
      <u/>
      <sz val="11"/>
      <color rgb="FF0078D4"/>
      <name val="Arial"/>
      <family val="2"/>
      <scheme val="minor"/>
    </font>
    <font>
      <i/>
      <sz val="8"/>
      <color rgb="FF495E76"/>
      <name val="Arial"/>
      <family val="2"/>
      <scheme val="minor"/>
    </font>
  </fonts>
  <fills count="1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bgColor indexed="64"/>
      </patternFill>
    </fill>
    <fill>
      <patternFill patternType="solid">
        <fgColor theme="8"/>
        <bgColor indexed="64"/>
      </patternFill>
    </fill>
    <fill>
      <patternFill patternType="solid">
        <fgColor theme="1" tint="0.89999084444715716"/>
        <bgColor indexed="64"/>
      </patternFill>
    </fill>
    <fill>
      <patternFill patternType="lightUp">
        <fgColor auto="1"/>
        <bgColor theme="0"/>
      </patternFill>
    </fill>
    <fill>
      <patternFill patternType="lightUp">
        <fgColor auto="1"/>
        <bgColor rgb="FFCFAFE7"/>
      </patternFill>
    </fill>
    <fill>
      <patternFill patternType="lightUp">
        <fgColor auto="1"/>
        <bgColor theme="4" tint="0.79998168889431442"/>
      </patternFill>
    </fill>
    <fill>
      <patternFill patternType="lightUp">
        <fgColor auto="1"/>
        <bgColor rgb="FFD9B28B"/>
      </patternFill>
    </fill>
    <fill>
      <patternFill patternType="lightUp">
        <fgColor auto="1"/>
        <bgColor rgb="FFFF9B9B"/>
      </patternFill>
    </fill>
    <fill>
      <patternFill patternType="lightUp">
        <fgColor auto="1"/>
        <bgColor theme="2" tint="-9.9978637043366805E-2"/>
      </patternFill>
    </fill>
    <fill>
      <patternFill patternType="lightUp">
        <fgColor auto="1"/>
        <bgColor rgb="FFFF9900"/>
      </patternFill>
    </fill>
    <fill>
      <patternFill patternType="solid">
        <fgColor rgb="FFF2F2F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4" fillId="0" borderId="0" applyFont="0" applyFill="0" applyBorder="0" applyAlignment="0" applyProtection="0"/>
    <xf numFmtId="0" fontId="6"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131">
    <xf numFmtId="0" fontId="0" fillId="0" borderId="0" xfId="0"/>
    <xf numFmtId="0" fontId="1" fillId="3" borderId="2" xfId="0" applyFont="1" applyFill="1" applyBorder="1"/>
    <xf numFmtId="0" fontId="3" fillId="3" borderId="3" xfId="0" applyFont="1" applyFill="1" applyBorder="1"/>
    <xf numFmtId="0" fontId="0" fillId="4" borderId="0" xfId="0" applyFill="1"/>
    <xf numFmtId="0" fontId="0" fillId="2" borderId="1" xfId="0" applyFill="1" applyBorder="1"/>
    <xf numFmtId="0" fontId="0" fillId="2" borderId="0" xfId="0" applyFill="1"/>
    <xf numFmtId="0" fontId="1" fillId="3" borderId="0" xfId="0" applyFont="1" applyFill="1"/>
    <xf numFmtId="0" fontId="3" fillId="3" borderId="0" xfId="0" applyFont="1" applyFill="1"/>
    <xf numFmtId="0" fontId="5" fillId="2" borderId="0" xfId="0" applyFont="1" applyFill="1" applyAlignment="1">
      <alignment horizontal="centerContinuous"/>
    </xf>
    <xf numFmtId="0" fontId="0" fillId="2" borderId="1" xfId="0" applyFill="1" applyBorder="1" applyAlignment="1">
      <alignment wrapText="1"/>
    </xf>
    <xf numFmtId="0" fontId="0" fillId="6" borderId="0" xfId="0" applyFill="1"/>
    <xf numFmtId="0" fontId="0" fillId="6" borderId="9" xfId="0" applyFill="1" applyBorder="1"/>
    <xf numFmtId="0" fontId="0" fillId="6" borderId="10" xfId="0" applyFill="1" applyBorder="1"/>
    <xf numFmtId="0" fontId="0" fillId="6" borderId="6" xfId="0" applyFill="1" applyBorder="1"/>
    <xf numFmtId="0" fontId="0" fillId="6" borderId="11" xfId="0" applyFill="1" applyBorder="1"/>
    <xf numFmtId="0" fontId="0" fillId="6" borderId="5" xfId="0" applyFill="1" applyBorder="1"/>
    <xf numFmtId="0" fontId="2" fillId="6" borderId="0" xfId="0" applyFont="1" applyFill="1"/>
    <xf numFmtId="2" fontId="0" fillId="2" borderId="1" xfId="0" applyNumberFormat="1" applyFill="1" applyBorder="1"/>
    <xf numFmtId="0" fontId="0" fillId="6" borderId="0" xfId="0" applyFill="1" applyAlignment="1">
      <alignment horizontal="left" vertical="top" wrapText="1"/>
    </xf>
    <xf numFmtId="0" fontId="13" fillId="6" borderId="0" xfId="0" applyFont="1" applyFill="1"/>
    <xf numFmtId="0" fontId="12" fillId="6" borderId="0" xfId="0" applyFont="1" applyFill="1"/>
    <xf numFmtId="0" fontId="5" fillId="6" borderId="0" xfId="0" applyFont="1" applyFill="1"/>
    <xf numFmtId="0" fontId="0" fillId="6" borderId="0" xfId="0" quotePrefix="1" applyFill="1"/>
    <xf numFmtId="0" fontId="0" fillId="2" borderId="3" xfId="0" applyFill="1" applyBorder="1"/>
    <xf numFmtId="0" fontId="5" fillId="2" borderId="2" xfId="0" applyFont="1" applyFill="1" applyBorder="1" applyAlignment="1">
      <alignment horizontal="left" vertical="center"/>
    </xf>
    <xf numFmtId="0" fontId="0" fillId="2" borderId="12" xfId="0"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4" xfId="0" applyFont="1" applyFill="1" applyBorder="1" applyAlignment="1">
      <alignment horizontal="left" vertical="center"/>
    </xf>
    <xf numFmtId="0" fontId="0" fillId="2" borderId="3" xfId="0" applyFill="1" applyBorder="1" applyAlignment="1">
      <alignment horizontal="left" vertical="center"/>
    </xf>
    <xf numFmtId="0" fontId="0" fillId="6" borderId="0" xfId="0" applyFill="1" applyAlignment="1">
      <alignment horizontal="left" vertical="center"/>
    </xf>
    <xf numFmtId="0" fontId="2" fillId="6" borderId="0" xfId="0" applyFont="1" applyFill="1" applyAlignment="1">
      <alignment horizontal="left" vertical="top"/>
    </xf>
    <xf numFmtId="0" fontId="10" fillId="6" borderId="0" xfId="2" applyFont="1" applyFill="1" applyAlignment="1">
      <alignment horizontal="left" vertical="top"/>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0" fillId="6" borderId="0" xfId="0" applyFill="1" applyAlignment="1">
      <alignment horizontal="left" vertical="top"/>
    </xf>
    <xf numFmtId="165" fontId="0" fillId="2" borderId="1" xfId="0" applyNumberFormat="1" applyFill="1" applyBorder="1" applyAlignment="1">
      <alignment horizontal="right"/>
    </xf>
    <xf numFmtId="0" fontId="0" fillId="0" borderId="1" xfId="0" applyBorder="1"/>
    <xf numFmtId="2" fontId="0" fillId="0" borderId="1" xfId="0" applyNumberFormat="1" applyBorder="1"/>
    <xf numFmtId="10" fontId="0" fillId="0" borderId="1" xfId="0" applyNumberFormat="1" applyBorder="1"/>
    <xf numFmtId="0" fontId="5" fillId="7" borderId="1" xfId="0" applyFont="1" applyFill="1" applyBorder="1"/>
    <xf numFmtId="0" fontId="5" fillId="8" borderId="1" xfId="0" applyFont="1" applyFill="1" applyBorder="1"/>
    <xf numFmtId="0" fontId="2" fillId="5" borderId="0" xfId="0" applyFont="1" applyFill="1"/>
    <xf numFmtId="0" fontId="0" fillId="5" borderId="0" xfId="0" applyFill="1"/>
    <xf numFmtId="0" fontId="0" fillId="2" borderId="13" xfId="0" applyFill="1" applyBorder="1" applyAlignment="1">
      <alignment horizontal="left" vertical="center" wrapText="1"/>
    </xf>
    <xf numFmtId="0" fontId="2" fillId="4" borderId="0" xfId="0" applyFont="1" applyFill="1" applyAlignment="1">
      <alignment vertical="center"/>
    </xf>
    <xf numFmtId="0" fontId="0" fillId="4" borderId="0" xfId="0" applyFill="1" applyAlignment="1">
      <alignment vertical="center"/>
    </xf>
    <xf numFmtId="0" fontId="14" fillId="4" borderId="0" xfId="0" applyFont="1" applyFill="1" applyAlignment="1">
      <alignment vertical="center"/>
    </xf>
    <xf numFmtId="0" fontId="6" fillId="2" borderId="0" xfId="2" applyFill="1" applyAlignment="1">
      <alignment horizontal="left" indent="1"/>
    </xf>
    <xf numFmtId="0" fontId="2" fillId="4" borderId="0" xfId="0" applyFont="1" applyFill="1"/>
    <xf numFmtId="0" fontId="5" fillId="4" borderId="0" xfId="0" applyFont="1" applyFill="1"/>
    <xf numFmtId="0" fontId="16" fillId="6" borderId="0" xfId="0" applyFont="1" applyFill="1" applyAlignment="1">
      <alignment horizontal="left" vertical="top"/>
    </xf>
    <xf numFmtId="0" fontId="16" fillId="6" borderId="0" xfId="0" applyFont="1" applyFill="1" applyAlignment="1">
      <alignment vertical="top"/>
    </xf>
    <xf numFmtId="0" fontId="17" fillId="4" borderId="0" xfId="0" applyFont="1" applyFill="1"/>
    <xf numFmtId="0" fontId="13" fillId="0" borderId="1" xfId="0" applyFont="1" applyBorder="1"/>
    <xf numFmtId="0" fontId="13" fillId="0" borderId="0" xfId="0" applyFont="1"/>
    <xf numFmtId="0" fontId="13" fillId="0" borderId="0" xfId="0" applyFont="1" applyAlignment="1">
      <alignment horizontal="left"/>
    </xf>
    <xf numFmtId="0" fontId="15" fillId="0" borderId="1" xfId="0" applyFont="1" applyBorder="1"/>
    <xf numFmtId="0" fontId="15" fillId="9" borderId="1" xfId="0" applyFont="1" applyFill="1" applyBorder="1"/>
    <xf numFmtId="49" fontId="0" fillId="2" borderId="1" xfId="0" applyNumberFormat="1" applyFill="1" applyBorder="1" applyProtection="1">
      <protection locked="0"/>
    </xf>
    <xf numFmtId="49" fontId="6" fillId="2" borderId="1" xfId="2" applyNumberFormat="1" applyFill="1" applyBorder="1" applyProtection="1">
      <protection locked="0"/>
    </xf>
    <xf numFmtId="0" fontId="0" fillId="2" borderId="1"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1" xfId="0" applyFill="1" applyBorder="1" applyAlignment="1" applyProtection="1">
      <alignment horizontal="left" vertical="center"/>
      <protection locked="0"/>
    </xf>
    <xf numFmtId="0" fontId="0" fillId="0" borderId="1" xfId="0" applyBorder="1" applyProtection="1">
      <protection locked="0"/>
    </xf>
    <xf numFmtId="164" fontId="0" fillId="0" borderId="1" xfId="3" applyNumberFormat="1" applyFont="1" applyFill="1" applyBorder="1" applyProtection="1">
      <protection locked="0"/>
    </xf>
    <xf numFmtId="0" fontId="6" fillId="11" borderId="1" xfId="2" applyFill="1" applyBorder="1" applyAlignment="1"/>
    <xf numFmtId="0" fontId="6" fillId="12" borderId="1" xfId="2" applyFill="1" applyBorder="1" applyAlignment="1"/>
    <xf numFmtId="0" fontId="6" fillId="13" borderId="1" xfId="2" applyFill="1" applyBorder="1" applyAlignment="1"/>
    <xf numFmtId="0" fontId="6" fillId="14" borderId="1" xfId="2" applyFill="1" applyBorder="1" applyAlignment="1"/>
    <xf numFmtId="0" fontId="6" fillId="15" borderId="1" xfId="2" applyFill="1" applyBorder="1" applyAlignment="1"/>
    <xf numFmtId="0" fontId="6" fillId="16" borderId="1" xfId="2" applyFill="1" applyBorder="1" applyAlignment="1"/>
    <xf numFmtId="0" fontId="18" fillId="2" borderId="0" xfId="0" applyFont="1" applyFill="1" applyAlignment="1">
      <alignment horizontal="left" indent="1"/>
    </xf>
    <xf numFmtId="0" fontId="19" fillId="2" borderId="0" xfId="0" applyFont="1" applyFill="1"/>
    <xf numFmtId="0" fontId="18" fillId="2" borderId="0" xfId="0" applyFont="1" applyFill="1" applyAlignment="1">
      <alignment horizontal="centerContinuous"/>
    </xf>
    <xf numFmtId="0" fontId="19" fillId="2" borderId="0" xfId="0" applyFont="1" applyFill="1" applyAlignment="1">
      <alignment horizontal="left" indent="1"/>
    </xf>
    <xf numFmtId="0" fontId="21" fillId="2" borderId="0" xfId="2" applyFont="1" applyFill="1" applyAlignment="1">
      <alignment horizontal="left" indent="1"/>
    </xf>
    <xf numFmtId="0" fontId="22" fillId="2" borderId="0" xfId="2" applyFont="1" applyFill="1" applyAlignment="1">
      <alignment horizontal="left" indent="1"/>
    </xf>
    <xf numFmtId="0" fontId="12" fillId="17" borderId="0" xfId="0" applyFont="1" applyFill="1"/>
    <xf numFmtId="0" fontId="0" fillId="17" borderId="0" xfId="0" applyFill="1"/>
    <xf numFmtId="0" fontId="3" fillId="2" borderId="3" xfId="0" applyFont="1" applyFill="1" applyBorder="1"/>
    <xf numFmtId="0" fontId="13" fillId="2" borderId="2" xfId="0" applyFont="1" applyFill="1" applyBorder="1"/>
    <xf numFmtId="0" fontId="0" fillId="0" borderId="2" xfId="0" applyBorder="1"/>
    <xf numFmtId="0" fontId="0" fillId="0" borderId="3" xfId="0" applyBorder="1"/>
    <xf numFmtId="0" fontId="23" fillId="10" borderId="14" xfId="2" applyFont="1" applyFill="1" applyBorder="1" applyAlignment="1" applyProtection="1">
      <alignment horizontal="left"/>
    </xf>
    <xf numFmtId="0" fontId="23" fillId="10" borderId="15" xfId="2" applyFont="1" applyFill="1" applyBorder="1" applyAlignment="1" applyProtection="1">
      <alignment horizontal="left"/>
    </xf>
    <xf numFmtId="0" fontId="2" fillId="2" borderId="2" xfId="0" applyFont="1" applyFill="1" applyBorder="1" applyAlignment="1">
      <alignment horizontal="center"/>
    </xf>
    <xf numFmtId="0" fontId="2" fillId="2" borderId="12" xfId="0" applyFont="1" applyFill="1" applyBorder="1" applyAlignment="1">
      <alignment horizontal="center"/>
    </xf>
    <xf numFmtId="0" fontId="2" fillId="2" borderId="3" xfId="0" applyFont="1" applyFill="1" applyBorder="1" applyAlignment="1">
      <alignment horizontal="center"/>
    </xf>
    <xf numFmtId="165" fontId="0" fillId="2" borderId="1" xfId="0" applyNumberFormat="1" applyFill="1" applyBorder="1"/>
    <xf numFmtId="165" fontId="0" fillId="2" borderId="1" xfId="4" applyNumberFormat="1" applyFont="1" applyFill="1" applyBorder="1" applyAlignment="1">
      <alignment horizontal="right"/>
    </xf>
    <xf numFmtId="0" fontId="24" fillId="2" borderId="0" xfId="0" applyFont="1" applyFill="1" applyAlignment="1">
      <alignment horizontal="right"/>
    </xf>
    <xf numFmtId="0" fontId="6" fillId="2" borderId="0" xfId="2" applyFill="1" applyAlignment="1">
      <alignment horizontal="left"/>
    </xf>
    <xf numFmtId="0" fontId="0" fillId="0" borderId="0" xfId="0"/>
    <xf numFmtId="0" fontId="9" fillId="4" borderId="7" xfId="0" applyFont="1" applyFill="1" applyBorder="1" applyAlignment="1">
      <alignment horizontal="left" indent="2"/>
    </xf>
    <xf numFmtId="0" fontId="9" fillId="4" borderId="8" xfId="0" applyFont="1" applyFill="1" applyBorder="1" applyAlignment="1">
      <alignment horizontal="left" indent="2"/>
    </xf>
    <xf numFmtId="0" fontId="9" fillId="4" borderId="4" xfId="0" applyFont="1" applyFill="1" applyBorder="1" applyAlignment="1">
      <alignment horizontal="left" indent="2"/>
    </xf>
    <xf numFmtId="49" fontId="0" fillId="2" borderId="1" xfId="0" applyNumberFormat="1" applyFill="1" applyBorder="1" applyAlignment="1">
      <alignment horizontal="left" vertical="center"/>
    </xf>
    <xf numFmtId="0" fontId="0" fillId="0" borderId="2" xfId="0" applyBorder="1"/>
    <xf numFmtId="0" fontId="0" fillId="0" borderId="12" xfId="0" applyBorder="1"/>
    <xf numFmtId="0" fontId="0" fillId="0" borderId="3" xfId="0" applyBorder="1"/>
    <xf numFmtId="0" fontId="13" fillId="2" borderId="1" xfId="0" applyFont="1" applyFill="1" applyBorder="1" applyAlignment="1">
      <alignment horizontal="left" vertical="center"/>
    </xf>
    <xf numFmtId="0" fontId="0" fillId="2" borderId="1" xfId="0" applyFill="1" applyBorder="1" applyAlignment="1">
      <alignment horizontal="left" vertical="center"/>
    </xf>
    <xf numFmtId="0" fontId="5" fillId="2" borderId="2" xfId="0" applyFont="1" applyFill="1" applyBorder="1" applyAlignment="1">
      <alignment horizontal="left"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0" fillId="2" borderId="2" xfId="0" applyFill="1" applyBorder="1" applyAlignment="1">
      <alignment horizontal="left" vertical="center"/>
    </xf>
    <xf numFmtId="0" fontId="0" fillId="2" borderId="12" xfId="0" applyFill="1" applyBorder="1" applyAlignment="1">
      <alignment horizontal="left" vertical="center"/>
    </xf>
    <xf numFmtId="0" fontId="0" fillId="2" borderId="3" xfId="0" applyFill="1" applyBorder="1" applyAlignment="1">
      <alignment horizontal="left" vertical="center"/>
    </xf>
    <xf numFmtId="0" fontId="2" fillId="6" borderId="11" xfId="0" applyFont="1" applyFill="1" applyBorder="1" applyAlignment="1">
      <alignment horizontal="center"/>
    </xf>
    <xf numFmtId="0" fontId="0" fillId="2" borderId="1" xfId="0" applyFill="1" applyBorder="1" applyAlignment="1">
      <alignment horizontal="left" vertical="center" wrapText="1"/>
    </xf>
    <xf numFmtId="49" fontId="0" fillId="2" borderId="2" xfId="0" applyNumberFormat="1" applyFill="1" applyBorder="1" applyAlignment="1">
      <alignment horizontal="left" vertical="center" wrapText="1"/>
    </xf>
    <xf numFmtId="49" fontId="0" fillId="2" borderId="12" xfId="0" applyNumberFormat="1" applyFill="1" applyBorder="1" applyAlignment="1">
      <alignment horizontal="left" vertical="center" wrapText="1"/>
    </xf>
    <xf numFmtId="49" fontId="0" fillId="2" borderId="3" xfId="0" applyNumberFormat="1" applyFill="1" applyBorder="1" applyAlignment="1">
      <alignment horizontal="left" vertical="center" wrapText="1"/>
    </xf>
    <xf numFmtId="0" fontId="0" fillId="2" borderId="2" xfId="0" applyFill="1" applyBorder="1" applyAlignment="1">
      <alignment vertical="center"/>
    </xf>
    <xf numFmtId="0" fontId="0" fillId="2" borderId="12" xfId="0" applyFill="1" applyBorder="1" applyAlignment="1">
      <alignment vertical="center"/>
    </xf>
    <xf numFmtId="0" fontId="0" fillId="2" borderId="3" xfId="0" applyFill="1" applyBorder="1" applyAlignment="1">
      <alignment vertical="center"/>
    </xf>
    <xf numFmtId="49" fontId="0" fillId="2" borderId="2" xfId="0" applyNumberFormat="1" applyFill="1" applyBorder="1" applyAlignment="1">
      <alignment vertical="center"/>
    </xf>
    <xf numFmtId="49" fontId="0" fillId="2" borderId="12" xfId="0" applyNumberFormat="1" applyFill="1" applyBorder="1" applyAlignment="1">
      <alignment vertical="center"/>
    </xf>
    <xf numFmtId="49" fontId="0" fillId="2" borderId="3" xfId="0" applyNumberFormat="1" applyFill="1" applyBorder="1" applyAlignment="1">
      <alignment vertical="center"/>
    </xf>
    <xf numFmtId="49" fontId="0" fillId="2" borderId="2" xfId="0" applyNumberFormat="1" applyFill="1" applyBorder="1" applyAlignment="1">
      <alignment vertical="center" wrapText="1"/>
    </xf>
    <xf numFmtId="49" fontId="0" fillId="2" borderId="12" xfId="0" applyNumberFormat="1" applyFill="1" applyBorder="1" applyAlignment="1">
      <alignment vertical="center" wrapText="1"/>
    </xf>
    <xf numFmtId="49" fontId="0" fillId="2" borderId="3" xfId="0" applyNumberFormat="1" applyFill="1" applyBorder="1" applyAlignment="1">
      <alignment vertical="center" wrapText="1"/>
    </xf>
    <xf numFmtId="49" fontId="0" fillId="2" borderId="2" xfId="0" applyNumberFormat="1" applyFill="1" applyBorder="1" applyAlignment="1">
      <alignment vertical="top" wrapText="1"/>
    </xf>
    <xf numFmtId="49" fontId="0" fillId="2" borderId="12" xfId="0" applyNumberFormat="1" applyFill="1" applyBorder="1" applyAlignment="1">
      <alignment vertical="top" wrapText="1"/>
    </xf>
    <xf numFmtId="49" fontId="0" fillId="2" borderId="3" xfId="0" applyNumberFormat="1" applyFill="1" applyBorder="1" applyAlignment="1">
      <alignment vertical="top" wrapText="1"/>
    </xf>
    <xf numFmtId="0" fontId="0" fillId="2" borderId="2" xfId="0" applyFill="1" applyBorder="1" applyAlignment="1">
      <alignment vertical="center" wrapText="1"/>
    </xf>
    <xf numFmtId="0" fontId="0" fillId="2" borderId="12" xfId="0" applyFill="1" applyBorder="1" applyAlignment="1">
      <alignment vertical="center" wrapText="1"/>
    </xf>
    <xf numFmtId="0" fontId="0" fillId="2" borderId="3" xfId="0" applyFill="1" applyBorder="1" applyAlignment="1">
      <alignment vertical="center" wrapText="1"/>
    </xf>
    <xf numFmtId="49" fontId="0" fillId="2" borderId="2" xfId="0" applyNumberFormat="1" applyFill="1" applyBorder="1" applyAlignment="1">
      <alignment horizontal="left" vertical="center"/>
    </xf>
    <xf numFmtId="49" fontId="0" fillId="2" borderId="12" xfId="0" applyNumberFormat="1" applyFill="1" applyBorder="1" applyAlignment="1">
      <alignment horizontal="left" vertical="center"/>
    </xf>
    <xf numFmtId="49" fontId="0" fillId="2" borderId="3" xfId="0" applyNumberFormat="1" applyFill="1" applyBorder="1" applyAlignment="1">
      <alignment horizontal="left" vertical="center"/>
    </xf>
  </cellXfs>
  <cellStyles count="5">
    <cellStyle name="Comma" xfId="3" builtinId="3"/>
    <cellStyle name="Comma 2" xfId="1" xr:uid="{69EAD14B-AFBF-4DB5-9885-AFEEB64EB42D}"/>
    <cellStyle name="Hyperlink" xfId="2" builtinId="8"/>
    <cellStyle name="Normal" xfId="0" builtinId="0"/>
    <cellStyle name="Percent" xfId="4" builtinId="5"/>
  </cellStyles>
  <dxfs count="45">
    <dxf>
      <fill>
        <patternFill>
          <bgColor theme="7" tint="0.79998168889431442"/>
        </patternFill>
      </fill>
    </dxf>
    <dxf>
      <fill>
        <patternFill>
          <bgColor theme="7" tint="0.79998168889431442"/>
        </patternFill>
      </fill>
    </dxf>
    <dxf>
      <numFmt numFmtId="166" formatCode=";;;"/>
      <fill>
        <patternFill patternType="lightUp">
          <bgColor theme="0"/>
        </patternFill>
      </fill>
      <border>
        <left/>
        <right/>
        <top/>
        <bottom/>
        <vertical/>
        <horizontal/>
      </border>
    </dxf>
    <dxf>
      <font>
        <b/>
        <i val="0"/>
        <color theme="0"/>
      </font>
      <fill>
        <patternFill>
          <bgColor theme="1"/>
        </patternFill>
      </fill>
    </dxf>
    <dxf>
      <fill>
        <patternFill>
          <bgColor theme="7" tint="0.79998168889431442"/>
        </patternFill>
      </fill>
    </dxf>
    <dxf>
      <fill>
        <patternFill>
          <bgColor theme="7" tint="0.79998168889431442"/>
        </patternFill>
      </fill>
    </dxf>
    <dxf>
      <numFmt numFmtId="166" formatCode=";;;"/>
      <fill>
        <patternFill patternType="lightUp">
          <bgColor theme="0"/>
        </patternFill>
      </fill>
      <border>
        <left/>
        <right/>
        <top/>
        <bottom/>
        <vertical/>
        <horizontal/>
      </border>
    </dxf>
    <dxf>
      <font>
        <b/>
        <i val="0"/>
        <color theme="0"/>
      </font>
      <fill>
        <patternFill>
          <bgColor theme="1"/>
        </patternFill>
      </fill>
    </dxf>
    <dxf>
      <fill>
        <patternFill>
          <bgColor theme="7" tint="0.79998168889431442"/>
        </patternFill>
      </fill>
    </dxf>
    <dxf>
      <fill>
        <patternFill>
          <bgColor theme="7" tint="0.79998168889431442"/>
        </patternFill>
      </fill>
    </dxf>
    <dxf>
      <numFmt numFmtId="166" formatCode=";;;"/>
      <fill>
        <patternFill patternType="lightUp">
          <bgColor theme="0"/>
        </patternFill>
      </fill>
      <border>
        <left/>
        <right/>
        <top/>
        <bottom/>
        <vertical/>
        <horizontal/>
      </border>
    </dxf>
    <dxf>
      <font>
        <b/>
        <i val="0"/>
        <color theme="0"/>
      </font>
      <fill>
        <patternFill>
          <bgColor theme="1"/>
        </patternFill>
      </fill>
    </dxf>
    <dxf>
      <fill>
        <patternFill>
          <bgColor theme="7" tint="0.79998168889431442"/>
        </patternFill>
      </fill>
    </dxf>
    <dxf>
      <fill>
        <patternFill>
          <bgColor theme="7" tint="0.79998168889431442"/>
        </patternFill>
      </fill>
    </dxf>
    <dxf>
      <numFmt numFmtId="166" formatCode=";;;"/>
      <fill>
        <patternFill patternType="lightUp">
          <bgColor theme="0"/>
        </patternFill>
      </fill>
      <border>
        <left/>
        <right/>
        <top/>
        <bottom/>
        <vertical/>
        <horizontal/>
      </border>
    </dxf>
    <dxf>
      <font>
        <b/>
        <i val="0"/>
        <color theme="0"/>
      </font>
      <fill>
        <patternFill>
          <bgColor theme="1"/>
        </patternFill>
      </fill>
    </dxf>
    <dxf>
      <fill>
        <patternFill>
          <bgColor theme="7" tint="0.79998168889431442"/>
        </patternFill>
      </fill>
    </dxf>
    <dxf>
      <fill>
        <patternFill>
          <bgColor theme="7" tint="0.79998168889431442"/>
        </patternFill>
      </fill>
    </dxf>
    <dxf>
      <font>
        <strike val="0"/>
      </font>
      <numFmt numFmtId="166" formatCode=";;;"/>
      <fill>
        <patternFill patternType="lightUp">
          <bgColor theme="0"/>
        </patternFill>
      </fill>
      <border>
        <left/>
        <right/>
        <top/>
        <bottom/>
      </border>
    </dxf>
    <dxf>
      <font>
        <b/>
        <i val="0"/>
        <color theme="0"/>
      </font>
      <fill>
        <patternFill>
          <bgColor theme="1"/>
        </patternFill>
      </fill>
    </dxf>
    <dxf>
      <fill>
        <patternFill>
          <bgColor theme="7" tint="0.79998168889431442"/>
        </patternFill>
      </fill>
    </dxf>
    <dxf>
      <fill>
        <patternFill>
          <bgColor theme="7" tint="0.79998168889431442"/>
        </patternFill>
      </fill>
    </dxf>
    <dxf>
      <numFmt numFmtId="166" formatCode=";;;"/>
      <fill>
        <patternFill patternType="lightUp">
          <fgColor auto="1"/>
          <bgColor theme="0"/>
        </patternFill>
      </fill>
      <border>
        <left/>
        <right/>
        <top/>
        <bottom/>
      </border>
    </dxf>
    <dxf>
      <font>
        <b/>
        <i val="0"/>
        <color theme="0"/>
      </font>
      <fill>
        <patternFill>
          <bgColor theme="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fgColor auto="1"/>
          <bgColor theme="4" tint="0.79998168889431442"/>
        </patternFill>
      </fill>
    </dxf>
    <dxf>
      <fill>
        <patternFill>
          <bgColor theme="8"/>
        </patternFill>
      </fill>
    </dxf>
    <dxf>
      <fill>
        <patternFill>
          <bgColor rgb="FFDCDCDC"/>
        </patternFill>
      </fill>
    </dxf>
    <dxf>
      <fill>
        <patternFill>
          <bgColor rgb="FFD9B28B"/>
        </patternFill>
      </fill>
    </dxf>
    <dxf>
      <fill>
        <patternFill>
          <bgColor rgb="FFFF9B9B"/>
        </patternFill>
      </fill>
    </dxf>
    <dxf>
      <fill>
        <patternFill>
          <bgColor rgb="FFCFAFD5"/>
        </patternFill>
      </fill>
    </dxf>
    <dxf>
      <fill>
        <patternFill>
          <bgColor theme="7" tint="0.79998168889431442"/>
        </patternFill>
      </fill>
    </dxf>
    <dxf>
      <fill>
        <patternFill>
          <bgColor theme="7" tint="0.79998168889431442"/>
        </patternFill>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bgColor theme="7" tint="0.79998168889431442"/>
        </patternFill>
      </fill>
    </dxf>
  </dxfs>
  <tableStyles count="0" defaultTableStyle="TableStyleMedium2" defaultPivotStyle="PivotStyleLight16"/>
  <colors>
    <mruColors>
      <color rgb="FF0078D4"/>
      <color rgb="FFF2F2F2"/>
      <color rgb="FFDCDCDC"/>
      <color rgb="FF495E76"/>
      <color rgb="FF7030A0"/>
      <color rgb="FFCFAFE7"/>
      <color rgb="FFFF9900"/>
      <color rgb="FFD9B28B"/>
      <color rgb="FFFF9B9B"/>
      <color rgb="FFE3F2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123825</xdr:rowOff>
    </xdr:from>
    <xdr:to>
      <xdr:col>10</xdr:col>
      <xdr:colOff>200025</xdr:colOff>
      <xdr:row>33</xdr:row>
      <xdr:rowOff>85397</xdr:rowOff>
    </xdr:to>
    <xdr:sp macro="" textlink="">
      <xdr:nvSpPr>
        <xdr:cNvPr id="3" name="TextBox 2">
          <a:extLst>
            <a:ext uri="{FF2B5EF4-FFF2-40B4-BE49-F238E27FC236}">
              <a16:creationId xmlns:a16="http://schemas.microsoft.com/office/drawing/2014/main" id="{7D58A71F-005C-6D57-30CE-142D25CFF070}"/>
            </a:ext>
          </a:extLst>
        </xdr:cNvPr>
        <xdr:cNvSpPr txBox="1"/>
      </xdr:nvSpPr>
      <xdr:spPr>
        <a:xfrm>
          <a:off x="133350" y="123825"/>
          <a:ext cx="6898399" cy="6031296"/>
        </a:xfrm>
        <a:prstGeom prst="rect">
          <a:avLst/>
        </a:prstGeom>
        <a:solidFill>
          <a:schemeClr val="bg1"/>
        </a:solidFill>
        <a:ln>
          <a:solidFill>
            <a:schemeClr val="bg2">
              <a:lumMod val="75000"/>
            </a:schemeClr>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200" b="1" i="0">
              <a:solidFill>
                <a:schemeClr val="accent1"/>
              </a:solidFill>
            </a:rPr>
            <a:t>Limitations</a:t>
          </a:r>
        </a:p>
        <a:p>
          <a:endParaRPr lang="en-US" sz="1100" i="0"/>
        </a:p>
        <a:p>
          <a:r>
            <a:rPr lang="en-US" sz="1100" i="0"/>
            <a:t>The information contained in this document is prepared solely for Arizona Health Care Cost Containment System (AHCCCS). Users</a:t>
          </a:r>
          <a:r>
            <a:rPr lang="en-US" sz="1100" i="0" baseline="0"/>
            <a:t> </a:t>
          </a:r>
          <a:r>
            <a:rPr lang="en-US" sz="1100" i="0"/>
            <a:t>of the information in this document must possess a certain level of expertise in hospital quality measurement that will allow appropriate use of the information presented. The information used in this tool</a:t>
          </a:r>
          <a:r>
            <a:rPr lang="en-US" sz="1100" i="0" baseline="0"/>
            <a:t> must be used in concert with the  HEALTHII Quality Performance Measures Technical Guide and should not be used without consultation of that document.</a:t>
          </a:r>
          <a:endParaRPr lang="en-US" sz="1100" i="0"/>
        </a:p>
        <a:p>
          <a:endParaRPr lang="en-US" sz="1100" i="0"/>
        </a:p>
        <a:p>
          <a:r>
            <a:rPr lang="en-US"/>
            <a:t>The intent of this</a:t>
          </a:r>
          <a:r>
            <a:rPr lang="en-US" baseline="0"/>
            <a:t> tool is to discuss the instructions, hospital provider list, and data entry process for Medicaid providers participating in the HEALTHII program.</a:t>
          </a:r>
        </a:p>
        <a:p>
          <a:endParaRPr lang="en-US"/>
        </a:p>
        <a:p>
          <a:r>
            <a:rPr lang="en-US"/>
            <a:t>The structure of this workbook allows the user to make certain inputs based on specific instructions. Milliman makes no guarantee with regard to the performance or accuracy of this workbook once modified or altered from the form in which it is originally provided by Milliman.</a:t>
          </a:r>
        </a:p>
        <a:p>
          <a:r>
            <a:rPr lang="en-US" sz="1100" i="0"/>
            <a:t> </a:t>
          </a:r>
        </a:p>
        <a:p>
          <a:r>
            <a:rPr lang="en-US" sz="1100" i="0"/>
            <a:t>The information in this document has relied on AHCCCS and publicly available information. Mill</a:t>
          </a:r>
          <a:r>
            <a:rPr lang="en-US" sz="1100" i="0" baseline="0"/>
            <a:t>iman has </a:t>
          </a:r>
          <a:r>
            <a:rPr lang="en-US" sz="1100" i="0"/>
            <a:t>not audited or verified data and other information. If the information in these sources is inaccurate or incomplete, </a:t>
          </a:r>
          <a:r>
            <a:rPr lang="en-US" sz="1100" i="0">
              <a:solidFill>
                <a:sysClr val="windowText" lastClr="000000"/>
              </a:solidFill>
            </a:rPr>
            <a:t>the information in this document may likewise be inaccurate or incomplete.</a:t>
          </a:r>
        </a:p>
        <a:p>
          <a:r>
            <a:rPr lang="en-US" sz="1100" i="0">
              <a:solidFill>
                <a:sysClr val="windowText" lastClr="000000"/>
              </a:solidFill>
            </a:rPr>
            <a:t> </a:t>
          </a:r>
        </a:p>
        <a:p>
          <a:r>
            <a:rPr lang="en-US" sz="1100" i="0">
              <a:solidFill>
                <a:sysClr val="windowText" lastClr="000000"/>
              </a:solidFill>
            </a:rPr>
            <a:t>Milliman’s work may not be provided to third parties without Milliman’s prior written consent. Milliman does not intend to benefit any third-party recipient of its work product, even if Milliman consents to the release of its work product to such a third-party. To the extent that the information contained in this document is provided to any approved third parties, the document should be distributed in its entirety.</a:t>
          </a:r>
        </a:p>
        <a:p>
          <a:r>
            <a:rPr lang="en-US" sz="1100" i="0">
              <a:solidFill>
                <a:sysClr val="windowText" lastClr="000000"/>
              </a:solidFill>
            </a:rPr>
            <a:t> </a:t>
          </a:r>
        </a:p>
        <a:p>
          <a:r>
            <a:rPr lang="en-US" sz="1100" i="0">
              <a:solidFill>
                <a:sysClr val="windowText" lastClr="000000"/>
              </a:solidFill>
            </a:rPr>
            <a:t>Milliman makes no representations or warranties regarding the contents of this document to third parties. Likewise, third parties are instructed to place no reliance upon this document prepared for AHCCCS by Milliman that would result in the creation of any duty or liability under any theory of law by Milliman or its employees to third parties.</a:t>
          </a:r>
          <a:br>
            <a:rPr lang="en-US" sz="1100" i="0">
              <a:solidFill>
                <a:sysClr val="windowText" lastClr="000000"/>
              </a:solidFill>
            </a:rPr>
          </a:br>
          <a:br>
            <a:rPr lang="en-US" sz="1100" i="0">
              <a:solidFill>
                <a:sysClr val="windowText" lastClr="000000"/>
              </a:solidFill>
            </a:rPr>
          </a:br>
          <a:r>
            <a:rPr lang="en-US" sz="1100" i="0">
              <a:solidFill>
                <a:sysClr val="windowText" lastClr="000000"/>
              </a:solidFill>
            </a:rPr>
            <a:t>This data submission template is designed to collect numerator and </a:t>
          </a:r>
          <a:r>
            <a:rPr lang="en-US" sz="1100" i="0">
              <a:solidFill>
                <a:schemeClr val="dk1"/>
              </a:solidFill>
              <a:effectLst/>
              <a:latin typeface="+mn-lt"/>
              <a:ea typeface="+mn-ea"/>
              <a:cs typeface="+mn-cs"/>
            </a:rPr>
            <a:t>denominator</a:t>
          </a:r>
          <a:r>
            <a:rPr lang="en-US" sz="1100" i="0">
              <a:solidFill>
                <a:sysClr val="windowText" lastClr="000000"/>
              </a:solidFill>
            </a:rPr>
            <a:t> measure data for the AHCCCS program. All</a:t>
          </a:r>
          <a:r>
            <a:rPr lang="en-US" sz="1100" i="0" baseline="0">
              <a:solidFill>
                <a:sysClr val="windowText" lastClr="000000"/>
              </a:solidFill>
            </a:rPr>
            <a:t> calculations are informational and should not be relied upon for decision making or final measure results.  </a:t>
          </a:r>
        </a:p>
        <a:p>
          <a:endParaRPr lang="en-US" sz="1100" i="0" baseline="0">
            <a:solidFill>
              <a:sysClr val="windowText" lastClr="000000"/>
            </a:solidFill>
          </a:endParaRPr>
        </a:p>
        <a:p>
          <a:r>
            <a:rPr lang="en-US" sz="1100" b="1" i="0" baseline="0">
              <a:solidFill>
                <a:sysClr val="windowText" lastClr="000000"/>
              </a:solidFill>
            </a:rPr>
            <a:t>This data submission template does not request Protected Health Information (PHI) or Personally Identifiable Information (PII) and no PHI or PII should be included in this template</a:t>
          </a:r>
          <a:r>
            <a:rPr lang="en-US" sz="1100" i="0" baseline="0">
              <a:solidFill>
                <a:sysClr val="windowText" lastClr="000000"/>
              </a:solidFill>
            </a:rPr>
            <a:t>.</a:t>
          </a:r>
          <a:endParaRPr lang="en-US" sz="1100" i="0">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Milliman">
  <a:themeElements>
    <a:clrScheme name="Milliman Test">
      <a:dk1>
        <a:srgbClr val="222B36"/>
      </a:dk1>
      <a:lt1>
        <a:srgbClr val="FFFFFF"/>
      </a:lt1>
      <a:dk2>
        <a:srgbClr val="222B36"/>
      </a:dk2>
      <a:lt2>
        <a:srgbClr val="F4F4F4"/>
      </a:lt2>
      <a:accent1>
        <a:srgbClr val="0078D4"/>
      </a:accent1>
      <a:accent2>
        <a:srgbClr val="50BDFF"/>
      </a:accent2>
      <a:accent3>
        <a:srgbClr val="00A562"/>
      </a:accent3>
      <a:accent4>
        <a:srgbClr val="74BF60"/>
      </a:accent4>
      <a:accent5>
        <a:srgbClr val="FFA100"/>
      </a:accent5>
      <a:accent6>
        <a:srgbClr val="FFC800"/>
      </a:accent6>
      <a:hlink>
        <a:srgbClr val="0078D4"/>
      </a:hlink>
      <a:folHlink>
        <a:srgbClr val="0078D4"/>
      </a:folHlink>
    </a:clrScheme>
    <a:fontScheme name="Millima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zahcccs.gov/PlansProviders/RatesAndBilling/hospitalassessment.html" TargetMode="External"/><Relationship Id="rId1" Type="http://schemas.openxmlformats.org/officeDocument/2006/relationships/hyperlink" Target="mailto:AZ-HEALTHII@milliman.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586A0-8104-45C8-8FF2-EAD28C21B7CF}">
  <sheetPr codeName="Sheet2">
    <tabColor theme="6"/>
    <pageSetUpPr fitToPage="1"/>
  </sheetPr>
  <dimension ref="B2:O34"/>
  <sheetViews>
    <sheetView tabSelected="1" zoomScale="115" zoomScaleNormal="115" workbookViewId="0">
      <pane ySplit="2" topLeftCell="A3" activePane="bottomLeft" state="frozen"/>
      <selection pane="bottomLeft"/>
    </sheetView>
  </sheetViews>
  <sheetFormatPr defaultColWidth="9" defaultRowHeight="14.25" x14ac:dyDescent="0.2"/>
  <cols>
    <col min="1" max="1" width="2.625" style="3" customWidth="1"/>
    <col min="2" max="9" width="9" style="3"/>
    <col min="10" max="10" width="19.625" style="3" customWidth="1"/>
    <col min="11" max="11" width="2.625" style="3" customWidth="1"/>
    <col min="12" max="12" width="2.75" style="3" bestFit="1" customWidth="1"/>
    <col min="13" max="16384" width="9" style="3"/>
  </cols>
  <sheetData>
    <row r="2" spans="2:15" ht="15" x14ac:dyDescent="0.25">
      <c r="B2" s="6" t="s">
        <v>0</v>
      </c>
      <c r="C2" s="7"/>
      <c r="D2" s="7"/>
      <c r="E2" s="7"/>
      <c r="F2" s="7"/>
      <c r="G2" s="7"/>
      <c r="H2" s="7"/>
      <c r="I2" s="7"/>
      <c r="J2" s="7"/>
    </row>
    <row r="3" spans="2:15" x14ac:dyDescent="0.2">
      <c r="B3" s="5"/>
      <c r="C3" s="5"/>
      <c r="D3" s="5"/>
      <c r="E3" s="5"/>
      <c r="F3" s="5"/>
      <c r="G3" s="5"/>
      <c r="H3" s="5"/>
      <c r="I3" s="5"/>
      <c r="J3" s="5"/>
    </row>
    <row r="4" spans="2:15" x14ac:dyDescent="0.2">
      <c r="B4" s="74" t="s">
        <v>483</v>
      </c>
      <c r="C4" s="72"/>
      <c r="D4" s="72"/>
      <c r="E4" s="72"/>
      <c r="F4" s="72"/>
      <c r="G4" s="72"/>
      <c r="H4" s="72"/>
      <c r="I4" s="72"/>
      <c r="J4" s="72"/>
    </row>
    <row r="5" spans="2:15" x14ac:dyDescent="0.2">
      <c r="B5" s="74" t="s">
        <v>485</v>
      </c>
      <c r="C5" s="72"/>
      <c r="D5" s="72"/>
      <c r="E5" s="72"/>
      <c r="F5" s="72"/>
      <c r="G5" s="72"/>
      <c r="H5" s="72"/>
      <c r="I5" s="72"/>
      <c r="J5" s="72"/>
    </row>
    <row r="6" spans="2:15" x14ac:dyDescent="0.2">
      <c r="B6" s="74" t="s">
        <v>489</v>
      </c>
      <c r="C6" s="72"/>
      <c r="D6" s="72"/>
      <c r="E6" s="72"/>
      <c r="F6" s="72"/>
      <c r="G6" s="72"/>
      <c r="H6" s="72"/>
      <c r="I6" s="72"/>
      <c r="J6" s="72"/>
    </row>
    <row r="7" spans="2:15" x14ac:dyDescent="0.2">
      <c r="B7" s="74" t="s">
        <v>486</v>
      </c>
      <c r="C7" s="72"/>
      <c r="D7" s="72"/>
      <c r="E7" s="72"/>
      <c r="F7" s="72"/>
      <c r="G7" s="72"/>
      <c r="H7" s="72"/>
      <c r="I7" s="72"/>
      <c r="J7" s="72"/>
    </row>
    <row r="8" spans="2:15" x14ac:dyDescent="0.2">
      <c r="B8" s="72"/>
      <c r="C8" s="72"/>
      <c r="D8" s="72"/>
      <c r="E8" s="72"/>
      <c r="F8" s="72"/>
      <c r="G8" s="72"/>
      <c r="H8" s="72"/>
      <c r="I8" s="72"/>
      <c r="J8" s="72"/>
    </row>
    <row r="9" spans="2:15" ht="15" x14ac:dyDescent="0.25">
      <c r="B9" s="71" t="s">
        <v>487</v>
      </c>
      <c r="C9" s="72"/>
      <c r="D9" s="72"/>
      <c r="E9" s="72"/>
      <c r="F9" s="72"/>
      <c r="G9" s="72"/>
      <c r="H9" s="73"/>
      <c r="I9" s="73"/>
      <c r="J9" s="73"/>
    </row>
    <row r="10" spans="2:15" ht="15" x14ac:dyDescent="0.25">
      <c r="B10" s="71" t="s">
        <v>484</v>
      </c>
      <c r="C10" s="72"/>
      <c r="D10" s="72"/>
      <c r="E10" s="72"/>
      <c r="F10" s="72"/>
      <c r="G10" s="72"/>
      <c r="H10" s="73"/>
      <c r="I10" s="73"/>
      <c r="J10" s="73"/>
    </row>
    <row r="11" spans="2:15" ht="15" x14ac:dyDescent="0.25">
      <c r="B11" s="48"/>
      <c r="C11" s="8"/>
      <c r="D11" s="8"/>
      <c r="E11" s="8"/>
      <c r="F11" s="8"/>
      <c r="G11" s="8"/>
      <c r="H11" s="8"/>
      <c r="I11" s="8"/>
      <c r="J11" s="8"/>
    </row>
    <row r="12" spans="2:15" ht="15" x14ac:dyDescent="0.25">
      <c r="B12" s="75" t="s">
        <v>222</v>
      </c>
      <c r="C12" s="91" t="s">
        <v>223</v>
      </c>
      <c r="D12" s="92"/>
      <c r="E12" s="92"/>
      <c r="F12" s="92"/>
      <c r="G12" s="92"/>
      <c r="H12" s="92"/>
      <c r="I12" s="92"/>
      <c r="J12" s="92"/>
      <c r="L12" s="53"/>
      <c r="M12" s="53"/>
      <c r="N12" s="50"/>
      <c r="O12" s="50"/>
    </row>
    <row r="13" spans="2:15" x14ac:dyDescent="0.2">
      <c r="B13" s="5"/>
      <c r="C13" s="5"/>
      <c r="D13" s="5"/>
      <c r="E13" s="5"/>
      <c r="F13" s="5"/>
      <c r="G13" s="5"/>
      <c r="H13" s="5"/>
      <c r="I13" s="5"/>
      <c r="J13" s="5"/>
    </row>
    <row r="14" spans="2:15" ht="15" x14ac:dyDescent="0.25">
      <c r="B14" s="71" t="s">
        <v>216</v>
      </c>
      <c r="C14" s="72"/>
      <c r="D14" s="72"/>
      <c r="E14" s="72"/>
      <c r="F14" s="72"/>
      <c r="G14" s="72"/>
      <c r="H14" s="72"/>
      <c r="I14" s="72"/>
      <c r="J14" s="72"/>
    </row>
    <row r="15" spans="2:15" x14ac:dyDescent="0.2">
      <c r="B15" s="74" t="s">
        <v>152</v>
      </c>
      <c r="C15" s="72"/>
      <c r="D15" s="72"/>
      <c r="E15" s="72"/>
      <c r="F15" s="72"/>
      <c r="G15" s="72"/>
      <c r="H15" s="72"/>
      <c r="I15" s="72"/>
      <c r="J15" s="72"/>
    </row>
    <row r="16" spans="2:15" x14ac:dyDescent="0.2">
      <c r="B16" s="74" t="s">
        <v>510</v>
      </c>
      <c r="C16" s="72"/>
      <c r="D16" s="72"/>
      <c r="E16" s="72"/>
      <c r="F16" s="72"/>
      <c r="G16" s="72"/>
      <c r="H16" s="72"/>
      <c r="I16" s="72"/>
      <c r="J16" s="72"/>
    </row>
    <row r="17" spans="2:12" x14ac:dyDescent="0.2">
      <c r="B17" s="74" t="s">
        <v>482</v>
      </c>
      <c r="C17" s="72"/>
      <c r="D17" s="72"/>
      <c r="E17" s="72"/>
      <c r="F17" s="72"/>
      <c r="G17" s="72"/>
      <c r="H17" s="72"/>
      <c r="I17" s="72"/>
      <c r="J17" s="72"/>
    </row>
    <row r="18" spans="2:12" x14ac:dyDescent="0.2">
      <c r="B18" s="74" t="s">
        <v>488</v>
      </c>
      <c r="C18" s="72"/>
      <c r="D18" s="72"/>
      <c r="E18" s="72"/>
      <c r="F18" s="72"/>
      <c r="G18" s="72"/>
      <c r="H18" s="72"/>
      <c r="I18" s="72"/>
      <c r="J18" s="72"/>
    </row>
    <row r="19" spans="2:12" x14ac:dyDescent="0.2">
      <c r="B19" s="72"/>
      <c r="C19" s="72"/>
      <c r="D19" s="72"/>
      <c r="E19" s="72"/>
      <c r="F19" s="72"/>
      <c r="G19" s="72"/>
      <c r="H19" s="72"/>
      <c r="I19" s="72"/>
      <c r="J19" s="72"/>
    </row>
    <row r="20" spans="2:12" ht="15" x14ac:dyDescent="0.25">
      <c r="B20" s="71" t="s">
        <v>220</v>
      </c>
      <c r="C20" s="72"/>
      <c r="D20" s="72"/>
      <c r="E20" s="72"/>
      <c r="F20" s="72"/>
      <c r="G20" s="72"/>
      <c r="H20" s="72"/>
      <c r="I20" s="72"/>
      <c r="J20" s="72"/>
    </row>
    <row r="21" spans="2:12" x14ac:dyDescent="0.2">
      <c r="B21" s="74" t="s">
        <v>491</v>
      </c>
      <c r="C21" s="72"/>
      <c r="D21" s="72"/>
      <c r="E21" s="72"/>
      <c r="F21" s="72"/>
      <c r="G21" s="72"/>
      <c r="H21" s="72"/>
      <c r="I21" s="72"/>
      <c r="J21" s="72"/>
    </row>
    <row r="22" spans="2:12" x14ac:dyDescent="0.2">
      <c r="B22" s="72"/>
      <c r="C22" s="72"/>
      <c r="D22" s="72"/>
      <c r="E22" s="72"/>
      <c r="F22" s="72"/>
      <c r="G22" s="72"/>
      <c r="H22" s="72"/>
      <c r="I22" s="72"/>
      <c r="J22" s="72"/>
    </row>
    <row r="23" spans="2:12" x14ac:dyDescent="0.2">
      <c r="B23" s="74" t="s">
        <v>493</v>
      </c>
      <c r="C23" s="72"/>
      <c r="D23" s="72"/>
      <c r="E23" s="72"/>
      <c r="F23" s="72"/>
      <c r="G23" s="72"/>
      <c r="H23" s="72"/>
      <c r="I23" s="72"/>
      <c r="J23" s="72"/>
    </row>
    <row r="24" spans="2:12" ht="15" x14ac:dyDescent="0.25">
      <c r="B24" s="74" t="s">
        <v>515</v>
      </c>
      <c r="C24" s="72"/>
      <c r="D24" s="72"/>
      <c r="E24" s="72"/>
      <c r="F24" s="72"/>
      <c r="G24" s="72"/>
      <c r="H24" s="72"/>
      <c r="I24" s="72"/>
      <c r="J24" s="72"/>
    </row>
    <row r="25" spans="2:12" ht="15" x14ac:dyDescent="0.25">
      <c r="B25" s="71" t="s">
        <v>492</v>
      </c>
      <c r="C25" s="72"/>
      <c r="D25" s="72"/>
      <c r="E25" s="72"/>
      <c r="F25" s="72"/>
      <c r="G25" s="72"/>
      <c r="H25" s="72"/>
      <c r="I25" s="72"/>
      <c r="J25" s="72"/>
    </row>
    <row r="26" spans="2:12" x14ac:dyDescent="0.2">
      <c r="B26" s="72"/>
      <c r="C26" s="72"/>
      <c r="D26" s="72"/>
      <c r="E26" s="72"/>
      <c r="F26" s="72"/>
      <c r="G26" s="72"/>
      <c r="H26" s="72"/>
      <c r="I26" s="72"/>
      <c r="J26" s="72"/>
    </row>
    <row r="27" spans="2:12" ht="15" x14ac:dyDescent="0.25">
      <c r="B27" s="71" t="s">
        <v>233</v>
      </c>
      <c r="C27" s="72"/>
      <c r="D27" s="72"/>
      <c r="E27" s="72"/>
      <c r="F27" s="72"/>
      <c r="G27" s="72"/>
      <c r="H27" s="72"/>
      <c r="I27" s="72"/>
      <c r="J27" s="72"/>
    </row>
    <row r="28" spans="2:12" x14ac:dyDescent="0.2">
      <c r="B28" s="74" t="s">
        <v>234</v>
      </c>
      <c r="C28" s="72"/>
      <c r="D28" s="72"/>
      <c r="E28" s="72"/>
      <c r="F28" s="72"/>
      <c r="G28" s="72"/>
      <c r="H28" s="72"/>
      <c r="I28" s="72"/>
      <c r="J28" s="72"/>
      <c r="L28" s="49"/>
    </row>
    <row r="29" spans="2:12" x14ac:dyDescent="0.2">
      <c r="B29" s="74" t="s">
        <v>153</v>
      </c>
      <c r="C29" s="72"/>
      <c r="D29" s="72"/>
      <c r="E29" s="72"/>
      <c r="F29" s="72"/>
      <c r="G29" s="72"/>
      <c r="H29" s="72"/>
      <c r="I29" s="72"/>
      <c r="J29" s="72"/>
    </row>
    <row r="30" spans="2:12" x14ac:dyDescent="0.2">
      <c r="B30" s="74" t="s">
        <v>236</v>
      </c>
      <c r="C30" s="72"/>
      <c r="D30" s="72"/>
      <c r="E30" s="72"/>
      <c r="F30" s="72"/>
      <c r="G30" s="72"/>
      <c r="H30" s="72"/>
      <c r="I30" s="72"/>
      <c r="J30" s="72"/>
    </row>
    <row r="31" spans="2:12" ht="15" x14ac:dyDescent="0.25">
      <c r="B31" s="76" t="s">
        <v>221</v>
      </c>
      <c r="C31" s="73"/>
      <c r="D31" s="73"/>
      <c r="E31" s="73"/>
      <c r="F31" s="73"/>
      <c r="G31" s="73"/>
      <c r="H31" s="73"/>
      <c r="I31" s="73"/>
      <c r="J31" s="73"/>
    </row>
    <row r="32" spans="2:12" ht="15" x14ac:dyDescent="0.25">
      <c r="B32" s="74" t="s">
        <v>490</v>
      </c>
      <c r="C32" s="72"/>
      <c r="D32" s="72"/>
      <c r="E32" s="72"/>
      <c r="F32" s="72"/>
      <c r="G32" s="72"/>
      <c r="H32" s="73"/>
      <c r="I32" s="73"/>
      <c r="J32" s="73"/>
    </row>
    <row r="33" spans="2:10" ht="15" x14ac:dyDescent="0.25">
      <c r="B33" s="74"/>
      <c r="C33" s="72"/>
      <c r="D33" s="72"/>
      <c r="E33" s="72"/>
      <c r="F33" s="72"/>
      <c r="G33" s="72"/>
      <c r="H33" s="73"/>
      <c r="I33" s="73"/>
      <c r="J33" s="73"/>
    </row>
    <row r="34" spans="2:10" ht="15" x14ac:dyDescent="0.25">
      <c r="B34" s="74"/>
      <c r="C34" s="72"/>
      <c r="D34" s="72"/>
      <c r="E34" s="72"/>
      <c r="F34" s="72"/>
      <c r="G34" s="72"/>
      <c r="H34" s="73"/>
      <c r="I34" s="73"/>
      <c r="J34" s="90" t="s">
        <v>533</v>
      </c>
    </row>
  </sheetData>
  <sheetProtection algorithmName="SHA-512" hashValue="F4pKkXEh2gQV75xVR+oGOaWv7QjJoNnbS0d4EvVGK/2wNlZTPs7ULfA70XcGs2ANg6wuzVNVeNSiPQm3ysKKyw==" saltValue="IhP/gVFdxHU8VBKl7pQffw==" spinCount="100000" sheet="1"/>
  <mergeCells count="1">
    <mergeCell ref="C12:J12"/>
  </mergeCells>
  <hyperlinks>
    <hyperlink ref="B31" r:id="rId1" xr:uid="{F5B51CB3-73D1-46DD-8EF0-ED0C00497D2A}"/>
    <hyperlink ref="C12" r:id="rId2" xr:uid="{CE2E993B-F123-4204-AE98-7F49A8F66360}"/>
  </hyperlinks>
  <pageMargins left="0.7" right="0.7" top="0.75" bottom="0.75" header="0.3" footer="0.3"/>
  <pageSetup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E9845-03C4-482B-9DC1-5F6804420A8A}">
  <sheetPr codeName="Sheet1">
    <tabColor rgb="FFFF0000"/>
  </sheetPr>
  <dimension ref="A1"/>
  <sheetViews>
    <sheetView zoomScale="145" zoomScaleNormal="145" workbookViewId="0"/>
  </sheetViews>
  <sheetFormatPr defaultColWidth="9" defaultRowHeight="14.25" x14ac:dyDescent="0.2"/>
  <cols>
    <col min="1" max="16384" width="9" style="3"/>
  </cols>
  <sheetData/>
  <sheetProtection algorithmName="SHA-512" hashValue="cB9OEsWT6WiqPQiVPP2zFPABBoQxbFnDUKtKYr+SGQJUQ8NOndZ1/vtsFqbEAQBn9w/bd9z6WyZg4NW5DeuG0Q==" saltValue="f8hNX0yrL5ld+gNPArMGz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E27C6-42B2-4375-9F9F-814C01EC1956}">
  <sheetPr codeName="Sheet11">
    <tabColor theme="4"/>
  </sheetPr>
  <dimension ref="A1:X3"/>
  <sheetViews>
    <sheetView workbookViewId="0">
      <selection activeCell="H4" sqref="H4"/>
    </sheetView>
  </sheetViews>
  <sheetFormatPr defaultRowHeight="14.25" x14ac:dyDescent="0.2"/>
  <cols>
    <col min="1" max="1" width="8.125" customWidth="1"/>
    <col min="2" max="2" width="12.75" bestFit="1" customWidth="1"/>
    <col min="3" max="3" width="12.5" bestFit="1" customWidth="1"/>
    <col min="4" max="4" width="16" bestFit="1" customWidth="1"/>
    <col min="5" max="5" width="14.625" bestFit="1" customWidth="1"/>
    <col min="6" max="6" width="11.625" bestFit="1" customWidth="1"/>
    <col min="7" max="8" width="14" bestFit="1" customWidth="1"/>
    <col min="9" max="9" width="11.625" bestFit="1" customWidth="1"/>
    <col min="10" max="10" width="14" bestFit="1" customWidth="1"/>
    <col min="11" max="11" width="13.125" bestFit="1" customWidth="1"/>
    <col min="12" max="12" width="11.75" bestFit="1" customWidth="1"/>
    <col min="13" max="13" width="10" bestFit="1" customWidth="1"/>
    <col min="14" max="14" width="12.25" bestFit="1" customWidth="1"/>
    <col min="15" max="15" width="10.125" bestFit="1" customWidth="1"/>
    <col min="16" max="16" width="9.125" bestFit="1" customWidth="1"/>
    <col min="17" max="17" width="11.375" bestFit="1" customWidth="1"/>
    <col min="18" max="18" width="9.25" bestFit="1" customWidth="1"/>
    <col min="21" max="21" width="9.25" bestFit="1" customWidth="1"/>
    <col min="22" max="22" width="16.375" customWidth="1"/>
    <col min="23" max="23" width="15.625" customWidth="1"/>
  </cols>
  <sheetData>
    <row r="1" spans="1:24" s="43" customFormat="1" x14ac:dyDescent="0.2">
      <c r="A1" s="42" t="s">
        <v>200</v>
      </c>
      <c r="X1" s="42" t="s">
        <v>201</v>
      </c>
    </row>
    <row r="2" spans="1:24" ht="15" x14ac:dyDescent="0.25">
      <c r="A2" s="40" t="s">
        <v>181</v>
      </c>
      <c r="B2" s="40" t="s">
        <v>182</v>
      </c>
      <c r="C2" s="40" t="s">
        <v>183</v>
      </c>
      <c r="D2" s="40" t="s">
        <v>184</v>
      </c>
      <c r="E2" s="40" t="s">
        <v>185</v>
      </c>
      <c r="F2" s="41" t="s">
        <v>507</v>
      </c>
      <c r="G2" s="41" t="s">
        <v>508</v>
      </c>
      <c r="H2" s="41" t="s">
        <v>193</v>
      </c>
      <c r="I2" s="41" t="s">
        <v>192</v>
      </c>
      <c r="J2" s="41" t="s">
        <v>186</v>
      </c>
      <c r="K2" s="41" t="s">
        <v>187</v>
      </c>
      <c r="L2" s="41" t="s">
        <v>188</v>
      </c>
      <c r="M2" s="41" t="s">
        <v>191</v>
      </c>
      <c r="N2" s="41" t="s">
        <v>190</v>
      </c>
      <c r="O2" s="41" t="s">
        <v>193</v>
      </c>
      <c r="P2" s="41" t="s">
        <v>194</v>
      </c>
      <c r="Q2" s="41" t="s">
        <v>195</v>
      </c>
      <c r="R2" s="41" t="s">
        <v>196</v>
      </c>
      <c r="S2" s="41" t="s">
        <v>197</v>
      </c>
      <c r="T2" s="41" t="s">
        <v>198</v>
      </c>
      <c r="U2" s="41" t="s">
        <v>477</v>
      </c>
      <c r="V2" s="41" t="s">
        <v>478</v>
      </c>
      <c r="W2" s="41" t="s">
        <v>479</v>
      </c>
    </row>
    <row r="3" spans="1:24" x14ac:dyDescent="0.2">
      <c r="A3" s="37" t="str">
        <f>'Hospital Information'!C21</f>
        <v/>
      </c>
      <c r="B3" s="37">
        <f>'Hospital Information'!C5</f>
        <v>0</v>
      </c>
      <c r="C3" s="37">
        <f>'Hospital Information'!C6</f>
        <v>0</v>
      </c>
      <c r="D3" s="37">
        <f>'Hospital Information'!C8</f>
        <v>0</v>
      </c>
      <c r="E3" s="37">
        <f>'Hospital Information'!C9</f>
        <v>0</v>
      </c>
      <c r="F3" s="37">
        <f>REHABILITATION!D17</f>
        <v>0</v>
      </c>
      <c r="G3" s="37">
        <f>REHABILITATION!D20</f>
        <v>0</v>
      </c>
      <c r="H3" s="39" t="str">
        <f>REHABILITATION!D24</f>
        <v>0</v>
      </c>
      <c r="I3" s="37">
        <f>PSYCHIATRIC!D17</f>
        <v>0</v>
      </c>
      <c r="J3" s="37">
        <f>PSYCHIATRIC!D20</f>
        <v>0</v>
      </c>
      <c r="K3" s="38">
        <f>PSYCHIATRIC!D24</f>
        <v>0</v>
      </c>
      <c r="L3" s="37" t="str">
        <f>PSYCHIATRIC!D26</f>
        <v>0</v>
      </c>
      <c r="M3" s="37">
        <f>'LONG TERM'!D17</f>
        <v>0</v>
      </c>
      <c r="N3" s="37">
        <f>'LONG TERM'!D20</f>
        <v>0</v>
      </c>
      <c r="O3" s="39" t="str">
        <f>'LONG TERM'!D24</f>
        <v>0</v>
      </c>
      <c r="P3" s="37">
        <f>CHILDRENS!D17</f>
        <v>0</v>
      </c>
      <c r="Q3" s="37">
        <f>CHILDRENS!D20</f>
        <v>0</v>
      </c>
      <c r="R3" s="37" t="str">
        <f>CHILDRENS!D24</f>
        <v/>
      </c>
      <c r="S3" s="37">
        <f>'CRITICAL ACCESS'!D17</f>
        <v>0</v>
      </c>
      <c r="T3" s="37">
        <f>'CRITICAL ACCESS'!D20</f>
        <v>0</v>
      </c>
      <c r="U3" s="37">
        <f>'GENERAL ACUTE'!D17</f>
        <v>0</v>
      </c>
      <c r="V3" s="37">
        <f>'GENERAL ACUTE'!D20</f>
        <v>0</v>
      </c>
      <c r="W3" s="37" t="str">
        <f>'GENERAL ACUTE'!D24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FE0D7-FDAE-40A8-818B-1F140B7A8E3F}">
  <sheetPr codeName="Sheet3">
    <tabColor theme="6"/>
  </sheetPr>
  <dimension ref="B2:L33"/>
  <sheetViews>
    <sheetView zoomScale="115" zoomScaleNormal="115" zoomScaleSheetLayoutView="120" workbookViewId="0"/>
  </sheetViews>
  <sheetFormatPr defaultColWidth="9" defaultRowHeight="14.25" x14ac:dyDescent="0.2"/>
  <cols>
    <col min="1" max="1" width="2.625" style="3" customWidth="1"/>
    <col min="2" max="2" width="15.25" style="3" customWidth="1"/>
    <col min="3" max="3" width="70.625" style="3" customWidth="1"/>
    <col min="4" max="4" width="2" style="3" customWidth="1"/>
    <col min="5" max="5" width="2.125" style="3" bestFit="1" customWidth="1"/>
    <col min="6" max="16384" width="9" style="3"/>
  </cols>
  <sheetData>
    <row r="2" spans="2:8" ht="15" x14ac:dyDescent="0.25">
      <c r="B2" s="50" t="s">
        <v>494</v>
      </c>
    </row>
    <row r="4" spans="2:8" ht="15" x14ac:dyDescent="0.25">
      <c r="B4" s="1" t="s">
        <v>150</v>
      </c>
      <c r="C4" s="2"/>
    </row>
    <row r="5" spans="2:8" x14ac:dyDescent="0.2">
      <c r="B5" s="4" t="s">
        <v>168</v>
      </c>
      <c r="C5" s="59"/>
    </row>
    <row r="6" spans="2:8" x14ac:dyDescent="0.2">
      <c r="B6" s="4" t="s">
        <v>167</v>
      </c>
      <c r="C6" s="59"/>
    </row>
    <row r="7" spans="2:8" x14ac:dyDescent="0.2">
      <c r="B7" s="4" t="s">
        <v>217</v>
      </c>
      <c r="C7" s="59"/>
    </row>
    <row r="8" spans="2:8" x14ac:dyDescent="0.2">
      <c r="B8" s="4" t="s">
        <v>166</v>
      </c>
      <c r="C8" s="60"/>
    </row>
    <row r="9" spans="2:8" x14ac:dyDescent="0.2">
      <c r="B9" s="4" t="s">
        <v>165</v>
      </c>
      <c r="C9" s="59"/>
    </row>
    <row r="11" spans="2:8" ht="15" x14ac:dyDescent="0.25">
      <c r="B11" s="1" t="s">
        <v>499</v>
      </c>
      <c r="C11" s="2"/>
    </row>
    <row r="12" spans="2:8" ht="20.25" customHeight="1" x14ac:dyDescent="0.2">
      <c r="B12" s="61" t="b">
        <v>0</v>
      </c>
      <c r="C12" s="33" t="s">
        <v>495</v>
      </c>
      <c r="E12" s="47" t="str">
        <f>IF(B12=TRUE,"","←")</f>
        <v>←</v>
      </c>
      <c r="F12" s="45" t="str">
        <f>IF(B12=TRUE, "", "Acknowledgement required")</f>
        <v>Acknowledgement required</v>
      </c>
      <c r="G12" s="46"/>
      <c r="H12" s="46"/>
    </row>
    <row r="13" spans="2:8" ht="57.75" x14ac:dyDescent="0.2">
      <c r="B13" s="61" t="b">
        <v>0</v>
      </c>
      <c r="C13" s="44" t="s">
        <v>496</v>
      </c>
      <c r="E13" s="47" t="str">
        <f>IF(B13=TRUE,"","←")</f>
        <v>←</v>
      </c>
      <c r="F13" s="45" t="str">
        <f>IF(B13=TRUE, "", "Acknowledgement required")</f>
        <v>Acknowledgement required</v>
      </c>
      <c r="G13" s="46"/>
      <c r="H13" s="46"/>
    </row>
    <row r="14" spans="2:8" ht="30" customHeight="1" x14ac:dyDescent="0.2">
      <c r="B14" s="61" t="b">
        <v>0</v>
      </c>
      <c r="C14" s="34" t="s">
        <v>497</v>
      </c>
      <c r="E14" s="47" t="str">
        <f>IF(B14=TRUE,"","←")</f>
        <v>←</v>
      </c>
      <c r="F14" s="45" t="str">
        <f>IF(B14=TRUE, "", "Acknowledgement required")</f>
        <v>Acknowledgement required</v>
      </c>
      <c r="G14" s="46"/>
      <c r="H14" s="46"/>
    </row>
    <row r="15" spans="2:8" ht="15" x14ac:dyDescent="0.2">
      <c r="E15" s="47"/>
    </row>
    <row r="16" spans="2:8" ht="15" x14ac:dyDescent="0.25">
      <c r="B16" s="1" t="s">
        <v>498</v>
      </c>
      <c r="C16" s="2"/>
    </row>
    <row r="17" spans="2:12" x14ac:dyDescent="0.2">
      <c r="B17" s="80" t="s">
        <v>500</v>
      </c>
      <c r="C17" s="79"/>
    </row>
    <row r="18" spans="2:12" ht="15" x14ac:dyDescent="0.2">
      <c r="B18" s="9" t="s">
        <v>144</v>
      </c>
      <c r="C18" s="62"/>
      <c r="E18" s="47" t="str">
        <f>IF(C18="","←","")</f>
        <v>←</v>
      </c>
      <c r="F18" s="45" t="str">
        <f>IF(C18="", "Click to select hospital from list or begin entering hospital name", "")</f>
        <v>Click to select hospital from list or begin entering hospital name</v>
      </c>
      <c r="G18" s="46"/>
      <c r="H18" s="46"/>
      <c r="I18" s="46"/>
      <c r="J18" s="46"/>
      <c r="K18" s="46"/>
      <c r="L18" s="46"/>
    </row>
    <row r="20" spans="2:12" ht="15" x14ac:dyDescent="0.25">
      <c r="B20" s="1" t="s">
        <v>142</v>
      </c>
      <c r="C20" s="2"/>
    </row>
    <row r="21" spans="2:12" x14ac:dyDescent="0.2">
      <c r="B21" s="37" t="s">
        <v>155</v>
      </c>
      <c r="C21" s="4" t="str">
        <f>TRIM(IFERROR(INDEX('Provider List'!$G:$G,MATCH($C$18,'Provider List'!H:H,0)),""))</f>
        <v/>
      </c>
    </row>
    <row r="22" spans="2:12" x14ac:dyDescent="0.2">
      <c r="B22" s="37" t="s">
        <v>476</v>
      </c>
      <c r="C22" s="4" t="str">
        <f>TRIM(IFERROR(INDEX('Provider List'!$B:$B,MATCH($C$18,'Provider List'!H:H,0)),""))</f>
        <v/>
      </c>
    </row>
    <row r="23" spans="2:12" x14ac:dyDescent="0.2">
      <c r="B23" s="37" t="s">
        <v>148</v>
      </c>
      <c r="C23" s="4" t="str">
        <f>TRIM(IFERROR(INDEX('Provider List'!$A:$A,MATCH($C$18,'Provider List'!H:H,0)),""))</f>
        <v/>
      </c>
    </row>
    <row r="24" spans="2:12" x14ac:dyDescent="0.2">
      <c r="B24" s="4" t="s">
        <v>149</v>
      </c>
      <c r="C24" s="4" t="str">
        <f>TRIM(IFERROR(INDEX('Provider List'!$D:$D,MATCH($C$18,'Provider List'!H:H,0)),""))</f>
        <v/>
      </c>
    </row>
    <row r="25" spans="2:12" x14ac:dyDescent="0.2">
      <c r="B25" s="4" t="s">
        <v>143</v>
      </c>
      <c r="C25" s="4" t="str">
        <f>TRIM(IFERROR(INDEX('Provider List'!$E:$E,MATCH($C$18,'Provider List'!H:H,0)),""))</f>
        <v/>
      </c>
    </row>
    <row r="27" spans="2:12" ht="15" x14ac:dyDescent="0.25">
      <c r="B27" s="1" t="s">
        <v>232</v>
      </c>
      <c r="C27" s="1"/>
    </row>
    <row r="28" spans="2:12" ht="15" x14ac:dyDescent="0.25">
      <c r="B28" s="65"/>
      <c r="C28" s="83" t="str">
        <f>HYPERLINK("#CHILDRENS!a2", "CHILDRENS")</f>
        <v>CHILDRENS</v>
      </c>
    </row>
    <row r="29" spans="2:12" ht="15" x14ac:dyDescent="0.25">
      <c r="B29" s="66"/>
      <c r="C29" s="83" t="str">
        <f>HYPERLINK("#'CRITICAL ACCESS'!a2", "CRITICAL ACCESS")</f>
        <v>CRITICAL ACCESS</v>
      </c>
    </row>
    <row r="30" spans="2:12" ht="15" x14ac:dyDescent="0.25">
      <c r="B30" s="67"/>
      <c r="C30" s="83" t="str">
        <f>HYPERLINK("#'GENERAL ACUTE'!a2", "GENERAL ACUTE")</f>
        <v>GENERAL ACUTE</v>
      </c>
    </row>
    <row r="31" spans="2:12" ht="15" x14ac:dyDescent="0.25">
      <c r="B31" s="68"/>
      <c r="C31" s="83" t="str">
        <f>HYPERLINK("#'LONG TERM'!a2", "LONG TERM")</f>
        <v>LONG TERM</v>
      </c>
    </row>
    <row r="32" spans="2:12" ht="15" x14ac:dyDescent="0.25">
      <c r="B32" s="69"/>
      <c r="C32" s="83" t="str">
        <f>HYPERLINK("#'PSYCHIATRIC'!a2", "PSYCHIATRIC")</f>
        <v>PSYCHIATRIC</v>
      </c>
    </row>
    <row r="33" spans="2:3" ht="15" x14ac:dyDescent="0.25">
      <c r="B33" s="70"/>
      <c r="C33" s="84" t="str">
        <f>HYPERLINK("#'REHABILITATION'!a2", "REHABILITATION")</f>
        <v>REHABILITATION</v>
      </c>
    </row>
  </sheetData>
  <sheetProtection algorithmName="SHA-512" hashValue="do8PVmA7RAje5g+V4tcmjPoQMUVeQLLGlIOlVOXrwo3yAOa3yOqzr7tpUGnQVXERY+hzilAqnX7h0OIHUshrdA==" saltValue="YngARPAw5V6Y55fRVsP71A==" spinCount="100000" sheet="1" objects="1" scenarios="1"/>
  <conditionalFormatting sqref="B12:B14">
    <cfRule type="cellIs" dxfId="44" priority="29" operator="equal">
      <formula>FALSE</formula>
    </cfRule>
  </conditionalFormatting>
  <conditionalFormatting sqref="B28">
    <cfRule type="expression" dxfId="43" priority="8">
      <formula>AND($C$28=$C$25,$C$25&lt;&gt;"")</formula>
    </cfRule>
  </conditionalFormatting>
  <conditionalFormatting sqref="B29">
    <cfRule type="expression" dxfId="42" priority="7">
      <formula>AND($C$29=$C$25,$C$25&lt;&gt;"")</formula>
    </cfRule>
  </conditionalFormatting>
  <conditionalFormatting sqref="B30">
    <cfRule type="expression" dxfId="41" priority="6">
      <formula>AND($C$30=$C$25,$C$25&lt;&gt;"")</formula>
    </cfRule>
  </conditionalFormatting>
  <conditionalFormatting sqref="B31">
    <cfRule type="expression" dxfId="40" priority="5">
      <formula>AND($C$31=$C$25,$C$25&lt;&gt;"")</formula>
    </cfRule>
  </conditionalFormatting>
  <conditionalFormatting sqref="B32:B33">
    <cfRule type="expression" dxfId="39" priority="2">
      <formula>AND($C$32=$C$25,$C$25&lt;&gt;"")</formula>
    </cfRule>
  </conditionalFormatting>
  <conditionalFormatting sqref="B33">
    <cfRule type="expression" dxfId="38" priority="3">
      <formula>AND($C$33=$C$25,$C$25&lt;&gt;"")</formula>
    </cfRule>
  </conditionalFormatting>
  <conditionalFormatting sqref="C5:C9">
    <cfRule type="cellIs" dxfId="37" priority="25" operator="equal">
      <formula>""</formula>
    </cfRule>
  </conditionalFormatting>
  <conditionalFormatting sqref="C18">
    <cfRule type="cellIs" dxfId="36" priority="26" operator="equal">
      <formula>""</formula>
    </cfRule>
  </conditionalFormatting>
  <conditionalFormatting sqref="C25">
    <cfRule type="cellIs" dxfId="35" priority="18" operator="equal">
      <formula>"CHILDRENS"</formula>
    </cfRule>
    <cfRule type="cellIs" dxfId="34" priority="19" operator="equal">
      <formula>"LONG TERM"</formula>
    </cfRule>
    <cfRule type="cellIs" dxfId="33" priority="20" operator="equal">
      <formula>"GENERAL ACUTE"</formula>
    </cfRule>
    <cfRule type="cellIs" dxfId="32" priority="21" operator="equal">
      <formula>"PSYCHIATRIC"</formula>
    </cfRule>
    <cfRule type="cellIs" dxfId="31" priority="22" operator="equal">
      <formula>"REHABILITATION"</formula>
    </cfRule>
    <cfRule type="cellIs" dxfId="30" priority="23" operator="equal">
      <formula>"CRITICAL ACCESS"</formula>
    </cfRule>
  </conditionalFormatting>
  <conditionalFormatting sqref="C28">
    <cfRule type="expression" dxfId="29" priority="14">
      <formula>$C$25="CHILDRENS"</formula>
    </cfRule>
  </conditionalFormatting>
  <conditionalFormatting sqref="C29">
    <cfRule type="expression" dxfId="28" priority="13">
      <formula>$C$25="CRITICAL ACCESS"</formula>
    </cfRule>
  </conditionalFormatting>
  <conditionalFormatting sqref="C30">
    <cfRule type="expression" dxfId="27" priority="12">
      <formula>$C$25="GENERAL ACUTE"</formula>
    </cfRule>
  </conditionalFormatting>
  <conditionalFormatting sqref="C31">
    <cfRule type="expression" dxfId="26" priority="11">
      <formula>$C$25="LONG TERM"</formula>
    </cfRule>
  </conditionalFormatting>
  <conditionalFormatting sqref="C32">
    <cfRule type="expression" dxfId="25" priority="10">
      <formula>$C$25="PSYCHIATRIC"</formula>
    </cfRule>
  </conditionalFormatting>
  <conditionalFormatting sqref="C33">
    <cfRule type="expression" dxfId="24" priority="9">
      <formula>$C$25="REHABILITATION"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4AF3404-63A4-4FCA-939B-3F302CB233A8}">
          <x14:formula1>
            <xm:f>'Provider List'!$H$2:$H$115</xm:f>
          </x14:formula1>
          <xm:sqref>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A7FB-FB53-4CEE-9B38-329555315D46}">
  <sheetPr codeName="Sheet5">
    <tabColor theme="6"/>
  </sheetPr>
  <dimension ref="A1:H115"/>
  <sheetViews>
    <sheetView zoomScale="130" zoomScaleNormal="130" workbookViewId="0">
      <pane ySplit="1" topLeftCell="A24" activePane="bottomLeft" state="frozen"/>
      <selection pane="bottomLeft" activeCell="A119" sqref="A119"/>
    </sheetView>
  </sheetViews>
  <sheetFormatPr defaultColWidth="9" defaultRowHeight="14.25" x14ac:dyDescent="0.2"/>
  <cols>
    <col min="1" max="1" width="63.125" style="55" bestFit="1" customWidth="1"/>
    <col min="2" max="2" width="13.5" style="55" bestFit="1" customWidth="1"/>
    <col min="3" max="3" width="13.125" style="55" bestFit="1" customWidth="1"/>
    <col min="4" max="4" width="34.375" style="55" bestFit="1" customWidth="1"/>
    <col min="5" max="5" width="17.375" style="55" bestFit="1" customWidth="1"/>
    <col min="6" max="6" width="40.125" style="55" hidden="1" customWidth="1"/>
    <col min="7" max="7" width="13.125" style="55" hidden="1" customWidth="1"/>
    <col min="8" max="8" width="71.125" style="55" hidden="1" customWidth="1"/>
    <col min="9" max="16384" width="9" style="55"/>
  </cols>
  <sheetData>
    <row r="1" spans="1:8" ht="15" x14ac:dyDescent="0.25">
      <c r="A1" s="58" t="s">
        <v>364</v>
      </c>
      <c r="B1" s="58" t="s">
        <v>238</v>
      </c>
      <c r="C1" s="58" t="s">
        <v>239</v>
      </c>
      <c r="D1" s="58" t="s">
        <v>240</v>
      </c>
      <c r="E1" s="58" t="s">
        <v>359</v>
      </c>
      <c r="F1" s="57" t="s">
        <v>241</v>
      </c>
      <c r="G1" s="57" t="s">
        <v>358</v>
      </c>
      <c r="H1" s="54" t="s">
        <v>141</v>
      </c>
    </row>
    <row r="2" spans="1:8" x14ac:dyDescent="0.2">
      <c r="A2" s="55" t="s">
        <v>365</v>
      </c>
      <c r="B2" s="55" t="s">
        <v>68</v>
      </c>
      <c r="C2" s="56" t="s">
        <v>242</v>
      </c>
      <c r="D2" s="55" t="s">
        <v>243</v>
      </c>
      <c r="E2" s="55" t="s">
        <v>237</v>
      </c>
      <c r="F2" s="55" t="s">
        <v>244</v>
      </c>
      <c r="G2" s="55" t="s">
        <v>242</v>
      </c>
      <c r="H2" s="55" t="str">
        <f t="shared" ref="H2:H33" si="0">TRIM(A2)&amp;" ("&amp;TRIM(C2)&amp;")"</f>
        <v>ABRAZO ARROWHEAD CAMPUS (531253)</v>
      </c>
    </row>
    <row r="3" spans="1:8" x14ac:dyDescent="0.2">
      <c r="A3" s="55" t="s">
        <v>366</v>
      </c>
      <c r="B3" s="55" t="s">
        <v>68</v>
      </c>
      <c r="C3" s="56" t="s">
        <v>245</v>
      </c>
      <c r="D3" s="55" t="s">
        <v>246</v>
      </c>
      <c r="E3" s="55" t="s">
        <v>237</v>
      </c>
      <c r="F3" s="55" t="s">
        <v>244</v>
      </c>
      <c r="G3" s="55" t="s">
        <v>245</v>
      </c>
      <c r="H3" s="55" t="str">
        <f t="shared" si="0"/>
        <v>ABRAZO AZ HEART HOSPITAL (569582)</v>
      </c>
    </row>
    <row r="4" spans="1:8" x14ac:dyDescent="0.2">
      <c r="A4" s="55" t="s">
        <v>367</v>
      </c>
      <c r="B4" s="55" t="s">
        <v>69</v>
      </c>
      <c r="C4" s="56" t="s">
        <v>247</v>
      </c>
      <c r="D4" s="55" t="s">
        <v>243</v>
      </c>
      <c r="E4" s="55" t="s">
        <v>237</v>
      </c>
      <c r="F4" s="55" t="s">
        <v>244</v>
      </c>
      <c r="G4" s="55" t="s">
        <v>247</v>
      </c>
      <c r="H4" s="55" t="str">
        <f t="shared" si="0"/>
        <v>ABRAZO CENTRAL CAMPUS (532417)</v>
      </c>
    </row>
    <row r="5" spans="1:8" x14ac:dyDescent="0.2">
      <c r="A5" s="55" t="s">
        <v>368</v>
      </c>
      <c r="B5" s="55" t="s">
        <v>70</v>
      </c>
      <c r="C5" s="56" t="s">
        <v>248</v>
      </c>
      <c r="D5" s="55" t="s">
        <v>243</v>
      </c>
      <c r="E5" s="55" t="s">
        <v>237</v>
      </c>
      <c r="F5" s="55" t="s">
        <v>244</v>
      </c>
      <c r="G5" s="55" t="s">
        <v>248</v>
      </c>
      <c r="H5" s="55" t="str">
        <f t="shared" si="0"/>
        <v>ABRAZO SCOTTSDALE CAMPUS (643602)</v>
      </c>
    </row>
    <row r="6" spans="1:8" x14ac:dyDescent="0.2">
      <c r="A6" s="55" t="s">
        <v>369</v>
      </c>
      <c r="B6" s="55" t="s">
        <v>68</v>
      </c>
      <c r="C6" s="56" t="s">
        <v>249</v>
      </c>
      <c r="D6" s="55" t="s">
        <v>243</v>
      </c>
      <c r="E6" s="55" t="s">
        <v>237</v>
      </c>
      <c r="F6" s="55" t="s">
        <v>250</v>
      </c>
      <c r="G6" s="55" t="s">
        <v>249</v>
      </c>
      <c r="H6" s="55" t="str">
        <f t="shared" si="0"/>
        <v>ABRAZO SURPRISE HOSPITAL (082732)</v>
      </c>
    </row>
    <row r="7" spans="1:8" x14ac:dyDescent="0.2">
      <c r="A7" s="55" t="s">
        <v>370</v>
      </c>
      <c r="B7" s="55" t="s">
        <v>71</v>
      </c>
      <c r="C7" s="56" t="s">
        <v>251</v>
      </c>
      <c r="D7" s="55" t="s">
        <v>243</v>
      </c>
      <c r="E7" s="55" t="s">
        <v>237</v>
      </c>
      <c r="F7" s="55" t="s">
        <v>244</v>
      </c>
      <c r="G7" s="55" t="s">
        <v>251</v>
      </c>
      <c r="H7" s="55" t="str">
        <f t="shared" si="0"/>
        <v>ABRAZO WEST CAMPUS (806416)</v>
      </c>
    </row>
    <row r="8" spans="1:8" x14ac:dyDescent="0.2">
      <c r="A8" s="55" t="s">
        <v>371</v>
      </c>
      <c r="B8" s="55" t="s">
        <v>516</v>
      </c>
      <c r="C8" s="56" t="s">
        <v>252</v>
      </c>
      <c r="D8" s="55" t="s">
        <v>121</v>
      </c>
      <c r="E8" s="55" t="s">
        <v>205</v>
      </c>
      <c r="F8" s="55" t="s">
        <v>253</v>
      </c>
      <c r="G8" s="55" t="s">
        <v>252</v>
      </c>
      <c r="H8" s="55" t="str">
        <f t="shared" si="0"/>
        <v>AGAVE RIDGE BEHAVIORAL HEALTH HOSPITAL (169026)</v>
      </c>
    </row>
    <row r="9" spans="1:8" x14ac:dyDescent="0.2">
      <c r="A9" s="55" t="s">
        <v>372</v>
      </c>
      <c r="B9" s="55" t="s">
        <v>72</v>
      </c>
      <c r="C9" s="56" t="s">
        <v>254</v>
      </c>
      <c r="D9" s="55" t="s">
        <v>133</v>
      </c>
      <c r="E9" s="55" t="s">
        <v>237</v>
      </c>
      <c r="F9" s="55" t="s">
        <v>244</v>
      </c>
      <c r="G9" s="55" t="s">
        <v>254</v>
      </c>
      <c r="H9" s="55" t="str">
        <f t="shared" si="0"/>
        <v>ARIZONA GENERAL HOSPITAL (005217)</v>
      </c>
    </row>
    <row r="10" spans="1:8" x14ac:dyDescent="0.2">
      <c r="A10" s="55" t="s">
        <v>373</v>
      </c>
      <c r="B10" s="55" t="s">
        <v>26</v>
      </c>
      <c r="C10" s="56" t="s">
        <v>255</v>
      </c>
      <c r="D10" s="55" t="s">
        <v>118</v>
      </c>
      <c r="E10" s="55" t="s">
        <v>205</v>
      </c>
      <c r="F10" s="55" t="s">
        <v>253</v>
      </c>
      <c r="G10" s="55" t="s">
        <v>255</v>
      </c>
      <c r="H10" s="55" t="str">
        <f t="shared" si="0"/>
        <v>AURORA BEHAVIORAL HEALTH (192125)</v>
      </c>
    </row>
    <row r="11" spans="1:8" x14ac:dyDescent="0.2">
      <c r="A11" s="55" t="s">
        <v>374</v>
      </c>
      <c r="B11" s="55" t="s">
        <v>27</v>
      </c>
      <c r="C11" s="56" t="s">
        <v>256</v>
      </c>
      <c r="D11" s="55" t="s">
        <v>118</v>
      </c>
      <c r="E11" s="55" t="s">
        <v>205</v>
      </c>
      <c r="F11" s="55" t="s">
        <v>253</v>
      </c>
      <c r="G11" s="55" t="s">
        <v>256</v>
      </c>
      <c r="H11" s="55" t="str">
        <f t="shared" si="0"/>
        <v>AURORA BEHAVIORAL HEALTHCARE-TEMPE (673684)</v>
      </c>
    </row>
    <row r="12" spans="1:8" x14ac:dyDescent="0.2">
      <c r="A12" s="55" t="s">
        <v>375</v>
      </c>
      <c r="B12" s="55" t="s">
        <v>60</v>
      </c>
      <c r="C12" s="56" t="s">
        <v>257</v>
      </c>
      <c r="D12" s="55" t="s">
        <v>135</v>
      </c>
      <c r="E12" s="55" t="s">
        <v>205</v>
      </c>
      <c r="F12" s="55" t="s">
        <v>253</v>
      </c>
      <c r="G12" s="55" t="s">
        <v>257</v>
      </c>
      <c r="H12" s="55" t="str">
        <f t="shared" si="0"/>
        <v>AVENIR BEHAVIORAL HOSPITA (004829)</v>
      </c>
    </row>
    <row r="13" spans="1:8" x14ac:dyDescent="0.2">
      <c r="A13" s="55" t="s">
        <v>376</v>
      </c>
      <c r="B13" s="55" t="s">
        <v>59</v>
      </c>
      <c r="C13" s="56" t="s">
        <v>258</v>
      </c>
      <c r="D13" s="55" t="s">
        <v>134</v>
      </c>
      <c r="E13" s="55" t="s">
        <v>205</v>
      </c>
      <c r="F13" s="55" t="s">
        <v>253</v>
      </c>
      <c r="G13" s="55" t="s">
        <v>258</v>
      </c>
      <c r="H13" s="55" t="str">
        <f t="shared" si="0"/>
        <v>AZ STATE HOSPITAL (029331)</v>
      </c>
    </row>
    <row r="14" spans="1:8" x14ac:dyDescent="0.2">
      <c r="A14" s="55" t="s">
        <v>463</v>
      </c>
      <c r="B14" s="55" t="s">
        <v>73</v>
      </c>
      <c r="C14" s="56" t="s">
        <v>259</v>
      </c>
      <c r="D14" s="55" t="s">
        <v>102</v>
      </c>
      <c r="E14" s="55" t="s">
        <v>237</v>
      </c>
      <c r="F14" s="55" t="s">
        <v>244</v>
      </c>
      <c r="G14" s="55" t="s">
        <v>259</v>
      </c>
      <c r="H14" s="55" t="str">
        <f t="shared" si="0"/>
        <v>BANNER - UNIVERSITY MED CTR PHOENIX (529985)</v>
      </c>
    </row>
    <row r="15" spans="1:8" x14ac:dyDescent="0.2">
      <c r="A15" s="55" t="s">
        <v>377</v>
      </c>
      <c r="B15" s="55" t="s">
        <v>74</v>
      </c>
      <c r="C15" s="56" t="s">
        <v>260</v>
      </c>
      <c r="D15" s="55" t="s">
        <v>102</v>
      </c>
      <c r="E15" s="55" t="s">
        <v>237</v>
      </c>
      <c r="F15" s="55" t="s">
        <v>244</v>
      </c>
      <c r="G15" s="55" t="s">
        <v>260</v>
      </c>
      <c r="H15" s="55" t="str">
        <f t="shared" si="0"/>
        <v>BANNER - UNIVERSITY MED CTR SOUTH     (988451)</v>
      </c>
    </row>
    <row r="16" spans="1:8" x14ac:dyDescent="0.2">
      <c r="A16" s="55" t="s">
        <v>378</v>
      </c>
      <c r="B16" s="55" t="s">
        <v>57</v>
      </c>
      <c r="C16" s="56" t="s">
        <v>261</v>
      </c>
      <c r="D16" s="55" t="s">
        <v>102</v>
      </c>
      <c r="E16" s="55" t="s">
        <v>237</v>
      </c>
      <c r="F16" s="55" t="s">
        <v>244</v>
      </c>
      <c r="G16" s="55" t="s">
        <v>261</v>
      </c>
      <c r="H16" s="55" t="str">
        <f t="shared" si="0"/>
        <v>BANNER - UNIVERSITY MED CTR TUCSON                (988439)</v>
      </c>
    </row>
    <row r="17" spans="1:8" x14ac:dyDescent="0.2">
      <c r="A17" s="55" t="s">
        <v>379</v>
      </c>
      <c r="B17" s="55" t="s">
        <v>75</v>
      </c>
      <c r="C17" s="56" t="s">
        <v>262</v>
      </c>
      <c r="D17" s="55" t="s">
        <v>102</v>
      </c>
      <c r="E17" s="55" t="s">
        <v>237</v>
      </c>
      <c r="F17" s="55" t="s">
        <v>244</v>
      </c>
      <c r="G17" s="55" t="s">
        <v>262</v>
      </c>
      <c r="H17" s="55" t="str">
        <f t="shared" si="0"/>
        <v>BANNER BAYWOOD MEDICAL CTR (021618)</v>
      </c>
    </row>
    <row r="18" spans="1:8" x14ac:dyDescent="0.2">
      <c r="A18" s="55" t="s">
        <v>380</v>
      </c>
      <c r="B18" s="55" t="s">
        <v>28</v>
      </c>
      <c r="C18" s="56" t="s">
        <v>263</v>
      </c>
      <c r="D18" s="55" t="s">
        <v>102</v>
      </c>
      <c r="E18" s="55" t="s">
        <v>205</v>
      </c>
      <c r="F18" s="55" t="s">
        <v>253</v>
      </c>
      <c r="G18" s="55" t="s">
        <v>263</v>
      </c>
      <c r="H18" s="55" t="str">
        <f t="shared" si="0"/>
        <v>BANNER BEHAVORIAL HEALTH (532194)</v>
      </c>
    </row>
    <row r="19" spans="1:8" x14ac:dyDescent="0.2">
      <c r="A19" s="55" t="s">
        <v>381</v>
      </c>
      <c r="B19" s="55" t="s">
        <v>76</v>
      </c>
      <c r="C19" s="56" t="s">
        <v>264</v>
      </c>
      <c r="D19" s="55" t="s">
        <v>102</v>
      </c>
      <c r="E19" s="55" t="s">
        <v>237</v>
      </c>
      <c r="F19" s="55" t="s">
        <v>244</v>
      </c>
      <c r="G19" s="55" t="s">
        <v>264</v>
      </c>
      <c r="H19" s="55" t="str">
        <f t="shared" si="0"/>
        <v>BANNER BOSWELL MED CTR (369138)</v>
      </c>
    </row>
    <row r="20" spans="1:8" x14ac:dyDescent="0.2">
      <c r="A20" s="55" t="s">
        <v>382</v>
      </c>
      <c r="B20" s="55" t="s">
        <v>46</v>
      </c>
      <c r="C20" s="56" t="s">
        <v>265</v>
      </c>
      <c r="D20" s="55" t="s">
        <v>102</v>
      </c>
      <c r="E20" s="55" t="s">
        <v>237</v>
      </c>
      <c r="F20" s="55" t="s">
        <v>244</v>
      </c>
      <c r="G20" s="55" t="s">
        <v>265</v>
      </c>
      <c r="H20" s="55" t="str">
        <f t="shared" si="0"/>
        <v>BANNER CASA GRANDE MEDICAL CENTER (916171)</v>
      </c>
    </row>
    <row r="21" spans="1:8" x14ac:dyDescent="0.2">
      <c r="A21" s="55" t="s">
        <v>383</v>
      </c>
      <c r="B21" s="55" t="s">
        <v>77</v>
      </c>
      <c r="C21" s="56" t="s">
        <v>266</v>
      </c>
      <c r="D21" s="55" t="s">
        <v>102</v>
      </c>
      <c r="E21" s="55" t="s">
        <v>237</v>
      </c>
      <c r="F21" s="55" t="s">
        <v>244</v>
      </c>
      <c r="G21" s="55" t="s">
        <v>266</v>
      </c>
      <c r="H21" s="55" t="str">
        <f t="shared" si="0"/>
        <v>BANNER DEL E WEBB MED CTR (369011)</v>
      </c>
    </row>
    <row r="22" spans="1:8" x14ac:dyDescent="0.2">
      <c r="A22" s="55" t="s">
        <v>384</v>
      </c>
      <c r="B22" s="55" t="s">
        <v>58</v>
      </c>
      <c r="C22" s="56" t="s">
        <v>267</v>
      </c>
      <c r="D22" s="55" t="s">
        <v>102</v>
      </c>
      <c r="E22" s="55" t="s">
        <v>237</v>
      </c>
      <c r="F22" s="55" t="s">
        <v>244</v>
      </c>
      <c r="G22" s="55" t="s">
        <v>267</v>
      </c>
      <c r="H22" s="55" t="str">
        <f t="shared" si="0"/>
        <v>BANNER DESERT MEDICAL CTR (530099)</v>
      </c>
    </row>
    <row r="23" spans="1:8" x14ac:dyDescent="0.2">
      <c r="A23" s="55" t="s">
        <v>385</v>
      </c>
      <c r="B23" s="55" t="s">
        <v>78</v>
      </c>
      <c r="C23" s="56" t="s">
        <v>268</v>
      </c>
      <c r="D23" s="55" t="s">
        <v>102</v>
      </c>
      <c r="E23" s="55" t="s">
        <v>237</v>
      </c>
      <c r="F23" s="55" t="s">
        <v>244</v>
      </c>
      <c r="G23" s="55" t="s">
        <v>268</v>
      </c>
      <c r="H23" s="55" t="str">
        <f t="shared" si="0"/>
        <v>BANNER ESTRELLA MEDICAL (920620)</v>
      </c>
    </row>
    <row r="24" spans="1:8" x14ac:dyDescent="0.2">
      <c r="A24" s="55" t="s">
        <v>386</v>
      </c>
      <c r="B24" s="55" t="s">
        <v>79</v>
      </c>
      <c r="C24" s="56" t="s">
        <v>269</v>
      </c>
      <c r="D24" s="55" t="s">
        <v>102</v>
      </c>
      <c r="E24" s="55" t="s">
        <v>237</v>
      </c>
      <c r="F24" s="55" t="s">
        <v>244</v>
      </c>
      <c r="G24" s="55" t="s">
        <v>269</v>
      </c>
      <c r="H24" s="55" t="str">
        <f t="shared" si="0"/>
        <v>BANNER GATEWAY MEDICAL CTR (262489)</v>
      </c>
    </row>
    <row r="25" spans="1:8" x14ac:dyDescent="0.2">
      <c r="A25" s="55" t="s">
        <v>387</v>
      </c>
      <c r="B25" s="55" t="s">
        <v>47</v>
      </c>
      <c r="C25" s="56" t="s">
        <v>270</v>
      </c>
      <c r="D25" s="55" t="s">
        <v>102</v>
      </c>
      <c r="E25" s="55" t="s">
        <v>237</v>
      </c>
      <c r="F25" s="55" t="s">
        <v>244</v>
      </c>
      <c r="G25" s="55" t="s">
        <v>270</v>
      </c>
      <c r="H25" s="55" t="str">
        <f t="shared" si="0"/>
        <v>BANNER GOLDFIELD MEDICAL CENTER (823143)</v>
      </c>
    </row>
    <row r="26" spans="1:8" x14ac:dyDescent="0.2">
      <c r="A26" s="55" t="s">
        <v>388</v>
      </c>
      <c r="B26" s="55" t="s">
        <v>80</v>
      </c>
      <c r="C26" s="56" t="s">
        <v>271</v>
      </c>
      <c r="D26" s="55" t="s">
        <v>102</v>
      </c>
      <c r="E26" s="55" t="s">
        <v>237</v>
      </c>
      <c r="F26" s="55" t="s">
        <v>244</v>
      </c>
      <c r="G26" s="55" t="s">
        <v>271</v>
      </c>
      <c r="H26" s="55" t="str">
        <f t="shared" si="0"/>
        <v>BANNER IRONWOOD MEDICAL CENTER (568411)</v>
      </c>
    </row>
    <row r="27" spans="1:8" x14ac:dyDescent="0.2">
      <c r="A27" s="55" t="s">
        <v>389</v>
      </c>
      <c r="B27" s="55" t="s">
        <v>95</v>
      </c>
      <c r="C27" s="56" t="s">
        <v>272</v>
      </c>
      <c r="D27" s="55" t="s">
        <v>102</v>
      </c>
      <c r="E27" s="55" t="s">
        <v>237</v>
      </c>
      <c r="F27" s="55" t="s">
        <v>244</v>
      </c>
      <c r="G27" s="55" t="s">
        <v>272</v>
      </c>
      <c r="H27" s="55" t="str">
        <f t="shared" si="0"/>
        <v>BANNER OCOTILLO MEDICAL CENTER (083904)</v>
      </c>
    </row>
    <row r="28" spans="1:8" x14ac:dyDescent="0.2">
      <c r="A28" s="55" t="s">
        <v>390</v>
      </c>
      <c r="B28" s="55" t="s">
        <v>1</v>
      </c>
      <c r="C28" s="56" t="s">
        <v>273</v>
      </c>
      <c r="D28" s="55" t="s">
        <v>102</v>
      </c>
      <c r="E28" s="55" t="s">
        <v>202</v>
      </c>
      <c r="F28" s="55" t="s">
        <v>103</v>
      </c>
      <c r="G28" s="55" t="s">
        <v>273</v>
      </c>
      <c r="H28" s="55" t="str">
        <f t="shared" si="0"/>
        <v>BANNER PAYSON MEDICAL CENTER (031348)</v>
      </c>
    </row>
    <row r="29" spans="1:8" x14ac:dyDescent="0.2">
      <c r="A29" s="55" t="s">
        <v>464</v>
      </c>
      <c r="B29" s="55" t="s">
        <v>96</v>
      </c>
      <c r="C29" s="56" t="s">
        <v>274</v>
      </c>
      <c r="D29" s="55" t="s">
        <v>114</v>
      </c>
      <c r="E29" s="55" t="s">
        <v>204</v>
      </c>
      <c r="F29" s="55" t="s">
        <v>275</v>
      </c>
      <c r="G29" s="55" t="s">
        <v>274</v>
      </c>
      <c r="H29" s="55" t="str">
        <f t="shared" si="0"/>
        <v>BANNER REHABILITATION HOSPITAL (083727)</v>
      </c>
    </row>
    <row r="30" spans="1:8" x14ac:dyDescent="0.2">
      <c r="A30" s="55" t="s">
        <v>391</v>
      </c>
      <c r="B30" s="55" t="s">
        <v>41</v>
      </c>
      <c r="C30" s="56" t="s">
        <v>276</v>
      </c>
      <c r="D30" s="55" t="s">
        <v>102</v>
      </c>
      <c r="E30" s="55" t="s">
        <v>237</v>
      </c>
      <c r="F30" s="55" t="s">
        <v>244</v>
      </c>
      <c r="G30" s="55" t="s">
        <v>276</v>
      </c>
      <c r="H30" s="55" t="str">
        <f t="shared" si="0"/>
        <v>BANNER THUNDERBIRD MEDICAL (529943)</v>
      </c>
    </row>
    <row r="31" spans="1:8" x14ac:dyDescent="0.2">
      <c r="A31" s="55" t="s">
        <v>392</v>
      </c>
      <c r="B31" s="55" t="s">
        <v>2</v>
      </c>
      <c r="C31" s="56" t="s">
        <v>277</v>
      </c>
      <c r="D31" s="55" t="s">
        <v>104</v>
      </c>
      <c r="E31" s="55" t="s">
        <v>202</v>
      </c>
      <c r="F31" s="55" t="s">
        <v>103</v>
      </c>
      <c r="G31" s="55" t="s">
        <v>277</v>
      </c>
      <c r="H31" s="55" t="str">
        <f t="shared" si="0"/>
        <v>BENSON HOSPITAL (020066)</v>
      </c>
    </row>
    <row r="32" spans="1:8" x14ac:dyDescent="0.2">
      <c r="A32" s="55" t="s">
        <v>393</v>
      </c>
      <c r="B32" s="55" t="s">
        <v>48</v>
      </c>
      <c r="C32" s="56" t="s">
        <v>278</v>
      </c>
      <c r="D32" s="55" t="s">
        <v>113</v>
      </c>
      <c r="E32" s="55" t="s">
        <v>237</v>
      </c>
      <c r="F32" s="55" t="s">
        <v>244</v>
      </c>
      <c r="G32" s="55" t="s">
        <v>278</v>
      </c>
      <c r="H32" s="55" t="str">
        <f t="shared" si="0"/>
        <v>CANYON VISTA MEDICAL CENTER (831868)</v>
      </c>
    </row>
    <row r="33" spans="1:8" x14ac:dyDescent="0.2">
      <c r="A33" s="55" t="s">
        <v>465</v>
      </c>
      <c r="B33" s="55" t="s">
        <v>81</v>
      </c>
      <c r="C33" s="56" t="s">
        <v>279</v>
      </c>
      <c r="D33" s="55" t="s">
        <v>133</v>
      </c>
      <c r="E33" s="55" t="s">
        <v>237</v>
      </c>
      <c r="F33" s="55" t="s">
        <v>244</v>
      </c>
      <c r="G33" s="55" t="s">
        <v>279</v>
      </c>
      <c r="H33" s="55" t="str">
        <f t="shared" si="0"/>
        <v>CHANDLER REGIONAL MED.CTR (500498)</v>
      </c>
    </row>
    <row r="34" spans="1:8" x14ac:dyDescent="0.2">
      <c r="A34" s="55" t="s">
        <v>394</v>
      </c>
      <c r="B34" s="55" t="s">
        <v>61</v>
      </c>
      <c r="C34" s="56" t="s">
        <v>280</v>
      </c>
      <c r="D34" s="55" t="s">
        <v>136</v>
      </c>
      <c r="E34" s="55" t="s">
        <v>205</v>
      </c>
      <c r="F34" s="55" t="s">
        <v>253</v>
      </c>
      <c r="G34" s="55" t="s">
        <v>280</v>
      </c>
      <c r="H34" s="55" t="str">
        <f t="shared" ref="H34:H65" si="1">TRIM(A34)&amp;" ("&amp;TRIM(C34)&amp;")"</f>
        <v>CHANGEPOINT PSYCHIATRIC (505143)</v>
      </c>
    </row>
    <row r="35" spans="1:8" x14ac:dyDescent="0.2">
      <c r="A35" s="55" t="s">
        <v>395</v>
      </c>
      <c r="B35" s="55" t="s">
        <v>99</v>
      </c>
      <c r="C35" s="56">
        <v>186097</v>
      </c>
      <c r="D35" s="55" t="s">
        <v>140</v>
      </c>
      <c r="E35" s="55" t="s">
        <v>204</v>
      </c>
      <c r="F35" s="55" t="s">
        <v>275</v>
      </c>
      <c r="G35" s="55" t="s">
        <v>360</v>
      </c>
      <c r="H35" s="55" t="str">
        <f t="shared" si="1"/>
        <v>CLEARSKY REHABILITATION HOSPITAL OF AVONDALE (186097)</v>
      </c>
    </row>
    <row r="36" spans="1:8" x14ac:dyDescent="0.2">
      <c r="A36" s="55" t="s">
        <v>396</v>
      </c>
      <c r="B36" s="55" t="s">
        <v>3</v>
      </c>
      <c r="C36" s="56" t="s">
        <v>281</v>
      </c>
      <c r="D36" s="55" t="s">
        <v>105</v>
      </c>
      <c r="E36" s="55" t="s">
        <v>202</v>
      </c>
      <c r="F36" s="55" t="s">
        <v>103</v>
      </c>
      <c r="G36" s="55" t="s">
        <v>281</v>
      </c>
      <c r="H36" s="55" t="str">
        <f t="shared" si="1"/>
        <v>COBRE VALLEY REGIONAL MEDICAL CENTER (020644)</v>
      </c>
    </row>
    <row r="37" spans="1:8" x14ac:dyDescent="0.2">
      <c r="A37" s="55" t="s">
        <v>517</v>
      </c>
      <c r="B37" s="55" t="s">
        <v>33</v>
      </c>
      <c r="C37" s="56">
        <v>172566</v>
      </c>
      <c r="D37" s="55" t="s">
        <v>122</v>
      </c>
      <c r="E37" s="55" t="s">
        <v>205</v>
      </c>
      <c r="F37" s="55" t="s">
        <v>253</v>
      </c>
      <c r="G37" s="55" t="s">
        <v>528</v>
      </c>
      <c r="H37" s="55" t="str">
        <f t="shared" si="1"/>
        <v>COLLEGE MEDICAL CENTER PHEONIX (172566)</v>
      </c>
    </row>
    <row r="38" spans="1:8" x14ac:dyDescent="0.2">
      <c r="A38" s="55" t="s">
        <v>397</v>
      </c>
      <c r="B38" s="55" t="s">
        <v>4</v>
      </c>
      <c r="C38" s="56" t="s">
        <v>282</v>
      </c>
      <c r="D38" s="55" t="s">
        <v>106</v>
      </c>
      <c r="E38" s="55" t="s">
        <v>202</v>
      </c>
      <c r="F38" s="55" t="s">
        <v>103</v>
      </c>
      <c r="G38" s="55" t="s">
        <v>282</v>
      </c>
      <c r="H38" s="55" t="str">
        <f t="shared" si="1"/>
        <v>COPPER QUEEN HOSPITAL (020032)</v>
      </c>
    </row>
    <row r="39" spans="1:8" x14ac:dyDescent="0.2">
      <c r="A39" s="55" t="s">
        <v>398</v>
      </c>
      <c r="B39" s="55" t="s">
        <v>29</v>
      </c>
      <c r="C39" s="56" t="s">
        <v>283</v>
      </c>
      <c r="D39" s="55" t="s">
        <v>113</v>
      </c>
      <c r="E39" s="55" t="s">
        <v>205</v>
      </c>
      <c r="F39" s="55" t="s">
        <v>253</v>
      </c>
      <c r="G39" s="55" t="s">
        <v>283</v>
      </c>
      <c r="H39" s="55" t="str">
        <f t="shared" si="1"/>
        <v>COPPER SPRINGS HOSPITAL (149746)</v>
      </c>
    </row>
    <row r="40" spans="1:8" x14ac:dyDescent="0.2">
      <c r="A40" s="55" t="s">
        <v>399</v>
      </c>
      <c r="B40" s="55" t="s">
        <v>29</v>
      </c>
      <c r="C40" s="56" t="s">
        <v>284</v>
      </c>
      <c r="D40" s="55" t="s">
        <v>113</v>
      </c>
      <c r="E40" s="55" t="s">
        <v>205</v>
      </c>
      <c r="F40" s="55" t="s">
        <v>253</v>
      </c>
      <c r="G40" s="55" t="s">
        <v>284</v>
      </c>
      <c r="H40" s="55" t="str">
        <f t="shared" si="1"/>
        <v>COPPER SPRINGS HOSPITAL EAST (080171)</v>
      </c>
    </row>
    <row r="41" spans="1:8" x14ac:dyDescent="0.2">
      <c r="A41" s="55" t="s">
        <v>400</v>
      </c>
      <c r="B41" s="55" t="s">
        <v>62</v>
      </c>
      <c r="C41" s="56" t="s">
        <v>285</v>
      </c>
      <c r="D41" s="55" t="s">
        <v>113</v>
      </c>
      <c r="E41" s="55" t="s">
        <v>205</v>
      </c>
      <c r="F41" s="55" t="s">
        <v>253</v>
      </c>
      <c r="G41" s="55" t="s">
        <v>285</v>
      </c>
      <c r="H41" s="55" t="str">
        <f t="shared" si="1"/>
        <v>CORNERSTONE BEHAVIORAL HEALTH EL DORADO (284759)</v>
      </c>
    </row>
    <row r="42" spans="1:8" x14ac:dyDescent="0.2">
      <c r="A42" s="55" t="s">
        <v>401</v>
      </c>
      <c r="B42" s="55" t="s">
        <v>36</v>
      </c>
      <c r="C42" s="56" t="s">
        <v>286</v>
      </c>
      <c r="D42" s="55" t="s">
        <v>123</v>
      </c>
      <c r="E42" s="55" t="s">
        <v>206</v>
      </c>
      <c r="F42" s="55" t="s">
        <v>287</v>
      </c>
      <c r="G42" s="55" t="s">
        <v>286</v>
      </c>
      <c r="H42" s="55" t="str">
        <f t="shared" si="1"/>
        <v>CORNERSTONE HOSPITAL OF SE AZ (004042)</v>
      </c>
    </row>
    <row r="43" spans="1:8" x14ac:dyDescent="0.2">
      <c r="A43" s="55" t="s">
        <v>402</v>
      </c>
      <c r="B43" s="55" t="s">
        <v>83</v>
      </c>
      <c r="C43" s="56" t="s">
        <v>288</v>
      </c>
      <c r="D43" s="55" t="s">
        <v>125</v>
      </c>
      <c r="E43" s="55" t="s">
        <v>237</v>
      </c>
      <c r="F43" s="55" t="s">
        <v>244</v>
      </c>
      <c r="G43" s="55" t="s">
        <v>288</v>
      </c>
      <c r="H43" s="55" t="str">
        <f t="shared" si="1"/>
        <v>DEER VALLEY MEDICAL CTR (022214)</v>
      </c>
    </row>
    <row r="44" spans="1:8" x14ac:dyDescent="0.2">
      <c r="A44" s="55" t="s">
        <v>403</v>
      </c>
      <c r="B44" s="55" t="s">
        <v>30</v>
      </c>
      <c r="C44" s="56" t="s">
        <v>289</v>
      </c>
      <c r="D44" s="55" t="s">
        <v>119</v>
      </c>
      <c r="E44" s="55" t="s">
        <v>205</v>
      </c>
      <c r="F44" s="55" t="s">
        <v>253</v>
      </c>
      <c r="G44" s="55" t="s">
        <v>289</v>
      </c>
      <c r="H44" s="55" t="str">
        <f t="shared" si="1"/>
        <v>DESTINY SPRINGS HEALTHCARE (546229)</v>
      </c>
    </row>
    <row r="45" spans="1:8" x14ac:dyDescent="0.2">
      <c r="A45" s="55" t="s">
        <v>404</v>
      </c>
      <c r="B45" s="55" t="s">
        <v>82</v>
      </c>
      <c r="C45" s="56" t="s">
        <v>290</v>
      </c>
      <c r="D45" s="55" t="s">
        <v>133</v>
      </c>
      <c r="E45" s="55" t="s">
        <v>237</v>
      </c>
      <c r="F45" s="55" t="s">
        <v>244</v>
      </c>
      <c r="G45" s="55" t="s">
        <v>290</v>
      </c>
      <c r="H45" s="55" t="str">
        <f t="shared" si="1"/>
        <v>DIGNITY HEALTH ARIZONA GENERAL HOSPITAL (526872)</v>
      </c>
    </row>
    <row r="46" spans="1:8" x14ac:dyDescent="0.2">
      <c r="A46" s="55" t="s">
        <v>405</v>
      </c>
      <c r="B46" s="55" t="s">
        <v>100</v>
      </c>
      <c r="C46" s="56">
        <v>205555</v>
      </c>
      <c r="D46" s="55" t="s">
        <v>133</v>
      </c>
      <c r="E46" s="55" t="s">
        <v>204</v>
      </c>
      <c r="F46" s="55" t="s">
        <v>275</v>
      </c>
      <c r="G46" s="55" t="s">
        <v>361</v>
      </c>
      <c r="H46" s="55" t="str">
        <f t="shared" si="1"/>
        <v>DIGNITY HEALTH EAST VALLEY REHABILITATION HOSPITAL - GILBERT (205555)</v>
      </c>
    </row>
    <row r="47" spans="1:8" x14ac:dyDescent="0.2">
      <c r="A47" s="55" t="s">
        <v>406</v>
      </c>
      <c r="B47" s="55" t="s">
        <v>14</v>
      </c>
      <c r="C47" s="56" t="s">
        <v>291</v>
      </c>
      <c r="D47" s="55" t="s">
        <v>113</v>
      </c>
      <c r="E47" s="55" t="s">
        <v>204</v>
      </c>
      <c r="F47" s="55" t="s">
        <v>275</v>
      </c>
      <c r="G47" s="55" t="s">
        <v>291</v>
      </c>
      <c r="H47" s="55" t="str">
        <f t="shared" si="1"/>
        <v>DIGNITY-KINDRED REHAB HOS (238199)</v>
      </c>
    </row>
    <row r="48" spans="1:8" x14ac:dyDescent="0.2">
      <c r="A48" s="55" t="s">
        <v>407</v>
      </c>
      <c r="B48" s="55" t="s">
        <v>15</v>
      </c>
      <c r="C48" s="56" t="s">
        <v>292</v>
      </c>
      <c r="D48" s="55" t="s">
        <v>293</v>
      </c>
      <c r="E48" s="55" t="s">
        <v>204</v>
      </c>
      <c r="F48" s="55" t="s">
        <v>275</v>
      </c>
      <c r="G48" s="55" t="s">
        <v>292</v>
      </c>
      <c r="H48" s="55" t="str">
        <f t="shared" si="1"/>
        <v>ENCOMPASS HEALTH E. VALLEY (487409)</v>
      </c>
    </row>
    <row r="49" spans="1:8" x14ac:dyDescent="0.2">
      <c r="A49" s="55" t="s">
        <v>408</v>
      </c>
      <c r="B49" s="55" t="s">
        <v>16</v>
      </c>
      <c r="C49" s="56" t="s">
        <v>294</v>
      </c>
      <c r="D49" s="55" t="s">
        <v>293</v>
      </c>
      <c r="E49" s="55" t="s">
        <v>204</v>
      </c>
      <c r="F49" s="55" t="s">
        <v>275</v>
      </c>
      <c r="G49" s="55" t="s">
        <v>294</v>
      </c>
      <c r="H49" s="55" t="str">
        <f t="shared" si="1"/>
        <v>ENCOMPASS HEALTH NW TUCSON (104365)</v>
      </c>
    </row>
    <row r="50" spans="1:8" x14ac:dyDescent="0.2">
      <c r="A50" s="55" t="s">
        <v>409</v>
      </c>
      <c r="B50" s="55" t="s">
        <v>17</v>
      </c>
      <c r="C50" s="56" t="s">
        <v>295</v>
      </c>
      <c r="D50" s="55" t="s">
        <v>293</v>
      </c>
      <c r="E50" s="55" t="s">
        <v>204</v>
      </c>
      <c r="F50" s="55" t="s">
        <v>275</v>
      </c>
      <c r="G50" s="55" t="s">
        <v>295</v>
      </c>
      <c r="H50" s="55" t="str">
        <f t="shared" si="1"/>
        <v>ENCOMPASS HEALTH SCOTTSDALE (026717)</v>
      </c>
    </row>
    <row r="51" spans="1:8" x14ac:dyDescent="0.2">
      <c r="A51" s="55" t="s">
        <v>410</v>
      </c>
      <c r="B51" s="55" t="s">
        <v>18</v>
      </c>
      <c r="C51" s="56" t="s">
        <v>296</v>
      </c>
      <c r="D51" s="55" t="s">
        <v>293</v>
      </c>
      <c r="E51" s="55" t="s">
        <v>204</v>
      </c>
      <c r="F51" s="55" t="s">
        <v>275</v>
      </c>
      <c r="G51" s="55" t="s">
        <v>296</v>
      </c>
      <c r="H51" s="55" t="str">
        <f t="shared" si="1"/>
        <v>ENCOMPASS HEALTH TUCSON (028979)</v>
      </c>
    </row>
    <row r="52" spans="1:8" x14ac:dyDescent="0.2">
      <c r="A52" s="55" t="s">
        <v>411</v>
      </c>
      <c r="B52" s="55" t="s">
        <v>19</v>
      </c>
      <c r="C52" s="56" t="s">
        <v>297</v>
      </c>
      <c r="D52" s="55" t="s">
        <v>293</v>
      </c>
      <c r="E52" s="55" t="s">
        <v>204</v>
      </c>
      <c r="F52" s="55" t="s">
        <v>275</v>
      </c>
      <c r="G52" s="55" t="s">
        <v>297</v>
      </c>
      <c r="H52" s="55" t="str">
        <f t="shared" si="1"/>
        <v>ENCOMPASS HEALTH VALLEY OF SUN (027434)</v>
      </c>
    </row>
    <row r="53" spans="1:8" x14ac:dyDescent="0.2">
      <c r="A53" s="55" t="s">
        <v>518</v>
      </c>
      <c r="B53" s="55" t="s">
        <v>519</v>
      </c>
      <c r="C53" s="56">
        <v>233872</v>
      </c>
      <c r="D53" s="55" t="s">
        <v>520</v>
      </c>
      <c r="E53" s="55" t="s">
        <v>204</v>
      </c>
      <c r="F53" s="55" t="s">
        <v>275</v>
      </c>
      <c r="G53" s="55" t="s">
        <v>529</v>
      </c>
      <c r="H53" s="55" t="str">
        <f t="shared" si="1"/>
        <v>EXALT HEALTH REHABILITATION HOSPITAL SCOTTSDALE (233872)</v>
      </c>
    </row>
    <row r="54" spans="1:8" x14ac:dyDescent="0.2">
      <c r="A54" s="55" t="s">
        <v>521</v>
      </c>
      <c r="B54" s="55" t="s">
        <v>522</v>
      </c>
      <c r="C54" s="56" t="s">
        <v>523</v>
      </c>
      <c r="D54" s="55" t="s">
        <v>128</v>
      </c>
      <c r="E54" s="55" t="s">
        <v>237</v>
      </c>
      <c r="F54" s="55" t="s">
        <v>531</v>
      </c>
      <c r="G54" s="55" t="s">
        <v>523</v>
      </c>
      <c r="H54" s="55" t="str">
        <f t="shared" si="1"/>
        <v>FLAGSTAFF MEDICAL CENTER (020123)</v>
      </c>
    </row>
    <row r="55" spans="1:8" x14ac:dyDescent="0.2">
      <c r="A55" s="55" t="s">
        <v>412</v>
      </c>
      <c r="B55" s="55" t="s">
        <v>49</v>
      </c>
      <c r="C55" s="56" t="s">
        <v>298</v>
      </c>
      <c r="D55" s="55" t="s">
        <v>113</v>
      </c>
      <c r="E55" s="55" t="s">
        <v>237</v>
      </c>
      <c r="F55" s="55" t="s">
        <v>244</v>
      </c>
      <c r="G55" s="55" t="s">
        <v>298</v>
      </c>
      <c r="H55" s="55" t="str">
        <f t="shared" si="1"/>
        <v>HAVASU REG MED CENTER LLC (167982)</v>
      </c>
    </row>
    <row r="56" spans="1:8" x14ac:dyDescent="0.2">
      <c r="A56" s="55" t="s">
        <v>413</v>
      </c>
      <c r="B56" s="55" t="s">
        <v>63</v>
      </c>
      <c r="C56" s="56" t="s">
        <v>299</v>
      </c>
      <c r="D56" s="55" t="s">
        <v>137</v>
      </c>
      <c r="E56" s="55" t="s">
        <v>205</v>
      </c>
      <c r="F56" s="55" t="s">
        <v>253</v>
      </c>
      <c r="G56" s="55" t="s">
        <v>299</v>
      </c>
      <c r="H56" s="55" t="str">
        <f t="shared" si="1"/>
        <v>HAVEN BHVIORL HOSP OF PHX (417059)</v>
      </c>
    </row>
    <row r="57" spans="1:8" x14ac:dyDescent="0.2">
      <c r="A57" s="55" t="s">
        <v>414</v>
      </c>
      <c r="B57" s="55" t="s">
        <v>5</v>
      </c>
      <c r="C57" s="56" t="s">
        <v>300</v>
      </c>
      <c r="D57" s="55" t="s">
        <v>107</v>
      </c>
      <c r="E57" s="55" t="s">
        <v>202</v>
      </c>
      <c r="F57" s="55" t="s">
        <v>103</v>
      </c>
      <c r="G57" s="55" t="s">
        <v>300</v>
      </c>
      <c r="H57" s="55" t="str">
        <f t="shared" si="1"/>
        <v>HOLY CROSS HOSPITAL (135321)</v>
      </c>
    </row>
    <row r="58" spans="1:8" x14ac:dyDescent="0.2">
      <c r="A58" s="55" t="s">
        <v>415</v>
      </c>
      <c r="B58" s="55" t="s">
        <v>88</v>
      </c>
      <c r="C58" s="56" t="s">
        <v>301</v>
      </c>
      <c r="D58" s="55" t="s">
        <v>125</v>
      </c>
      <c r="E58" s="55" t="s">
        <v>237</v>
      </c>
      <c r="F58" s="55" t="s">
        <v>244</v>
      </c>
      <c r="G58" s="55" t="s">
        <v>301</v>
      </c>
      <c r="H58" s="55" t="str">
        <f t="shared" si="1"/>
        <v>HONORHEALTH FLORENCE MEDICAL CENTER (170453)</v>
      </c>
    </row>
    <row r="59" spans="1:8" x14ac:dyDescent="0.2">
      <c r="A59" s="55" t="s">
        <v>416</v>
      </c>
      <c r="B59" s="55" t="s">
        <v>88</v>
      </c>
      <c r="C59" s="56" t="s">
        <v>302</v>
      </c>
      <c r="D59" s="55" t="s">
        <v>125</v>
      </c>
      <c r="E59" s="55" t="s">
        <v>237</v>
      </c>
      <c r="F59" s="55" t="s">
        <v>244</v>
      </c>
      <c r="G59" s="55" t="s">
        <v>302</v>
      </c>
      <c r="H59" s="55" t="str">
        <f t="shared" si="1"/>
        <v>HONORHEALTH MOUNTAIN VISTA MEDICAL CENTER (179353)</v>
      </c>
    </row>
    <row r="60" spans="1:8" x14ac:dyDescent="0.2">
      <c r="A60" s="55" t="s">
        <v>417</v>
      </c>
      <c r="B60" s="55" t="s">
        <v>20</v>
      </c>
      <c r="C60" s="56" t="s">
        <v>303</v>
      </c>
      <c r="D60" s="55" t="s">
        <v>114</v>
      </c>
      <c r="E60" s="55" t="s">
        <v>204</v>
      </c>
      <c r="F60" s="55" t="s">
        <v>275</v>
      </c>
      <c r="G60" s="55" t="s">
        <v>303</v>
      </c>
      <c r="H60" s="55" t="str">
        <f t="shared" si="1"/>
        <v>HONORHEALTH REHAB HOSP (958652)</v>
      </c>
    </row>
    <row r="61" spans="1:8" x14ac:dyDescent="0.2">
      <c r="A61" s="55" t="s">
        <v>418</v>
      </c>
      <c r="B61" s="55" t="s">
        <v>86</v>
      </c>
      <c r="C61" s="56" t="s">
        <v>304</v>
      </c>
      <c r="D61" s="55" t="s">
        <v>125</v>
      </c>
      <c r="E61" s="55" t="s">
        <v>237</v>
      </c>
      <c r="F61" s="55" t="s">
        <v>244</v>
      </c>
      <c r="G61" s="55" t="s">
        <v>304</v>
      </c>
      <c r="H61" s="55" t="str">
        <f t="shared" si="1"/>
        <v>HONORHEALTH SCOTTSDALE -TH (284386)</v>
      </c>
    </row>
    <row r="62" spans="1:8" x14ac:dyDescent="0.2">
      <c r="A62" s="55" t="s">
        <v>419</v>
      </c>
      <c r="B62" s="55" t="s">
        <v>97</v>
      </c>
      <c r="C62" s="56" t="s">
        <v>305</v>
      </c>
      <c r="D62" s="55" t="s">
        <v>125</v>
      </c>
      <c r="E62" s="55" t="s">
        <v>237</v>
      </c>
      <c r="F62" s="55" t="s">
        <v>244</v>
      </c>
      <c r="G62" s="55" t="s">
        <v>305</v>
      </c>
      <c r="H62" s="55" t="str">
        <f t="shared" si="1"/>
        <v>HONORHEALTH SONORAN CROSSING (086813)</v>
      </c>
    </row>
    <row r="63" spans="1:8" x14ac:dyDescent="0.2">
      <c r="A63" s="55" t="s">
        <v>420</v>
      </c>
      <c r="B63" s="55" t="s">
        <v>94</v>
      </c>
      <c r="C63" s="56" t="s">
        <v>306</v>
      </c>
      <c r="D63" s="55" t="s">
        <v>125</v>
      </c>
      <c r="E63" s="55" t="s">
        <v>237</v>
      </c>
      <c r="F63" s="55" t="s">
        <v>244</v>
      </c>
      <c r="G63" s="55" t="s">
        <v>306</v>
      </c>
      <c r="H63" s="55" t="str">
        <f t="shared" si="1"/>
        <v>HONORHEALTH TEMPE MEDICAL CENTER (179355)</v>
      </c>
    </row>
    <row r="64" spans="1:8" x14ac:dyDescent="0.2">
      <c r="A64" s="55" t="s">
        <v>466</v>
      </c>
      <c r="B64" s="55" t="s">
        <v>84</v>
      </c>
      <c r="C64" s="56" t="s">
        <v>307</v>
      </c>
      <c r="D64" s="55" t="s">
        <v>125</v>
      </c>
      <c r="E64" s="55" t="s">
        <v>237</v>
      </c>
      <c r="F64" s="55" t="s">
        <v>244</v>
      </c>
      <c r="G64" s="55" t="s">
        <v>307</v>
      </c>
      <c r="H64" s="55" t="str">
        <f t="shared" si="1"/>
        <v>JOHN C LINCOLN MEDICAL CT (022241)</v>
      </c>
    </row>
    <row r="65" spans="1:8" x14ac:dyDescent="0.2">
      <c r="A65" s="55" t="s">
        <v>467</v>
      </c>
      <c r="B65" s="55" t="s">
        <v>50</v>
      </c>
      <c r="C65" s="56" t="s">
        <v>308</v>
      </c>
      <c r="D65" s="55" t="s">
        <v>129</v>
      </c>
      <c r="E65" s="55" t="s">
        <v>237</v>
      </c>
      <c r="F65" s="55" t="s">
        <v>244</v>
      </c>
      <c r="G65" s="55" t="s">
        <v>308</v>
      </c>
      <c r="H65" s="55" t="str">
        <f t="shared" si="1"/>
        <v>KINGMAN REGIONAL MED CTR (020256)</v>
      </c>
    </row>
    <row r="66" spans="1:8" x14ac:dyDescent="0.2">
      <c r="A66" s="55" t="s">
        <v>468</v>
      </c>
      <c r="B66" s="55" t="s">
        <v>6</v>
      </c>
      <c r="C66" s="56" t="s">
        <v>309</v>
      </c>
      <c r="D66" s="55" t="s">
        <v>108</v>
      </c>
      <c r="E66" s="55" t="s">
        <v>202</v>
      </c>
      <c r="F66" s="55" t="s">
        <v>103</v>
      </c>
      <c r="G66" s="55" t="s">
        <v>309</v>
      </c>
      <c r="H66" s="55" t="str">
        <f t="shared" ref="H66:H97" si="2">TRIM(A66)&amp;" ("&amp;TRIM(C66)&amp;")"</f>
        <v>LA PAZ REGIONAL HOSPITAL (480046)</v>
      </c>
    </row>
    <row r="67" spans="1:8" x14ac:dyDescent="0.2">
      <c r="A67" s="55" t="s">
        <v>421</v>
      </c>
      <c r="B67" s="55" t="s">
        <v>7</v>
      </c>
      <c r="C67" s="56" t="s">
        <v>310</v>
      </c>
      <c r="D67" s="55" t="s">
        <v>109</v>
      </c>
      <c r="E67" s="55" t="s">
        <v>202</v>
      </c>
      <c r="F67" s="55" t="s">
        <v>103</v>
      </c>
      <c r="G67" s="55" t="s">
        <v>310</v>
      </c>
      <c r="H67" s="55" t="str">
        <f t="shared" si="2"/>
        <v>LITTLE COLORADO MED CTR (020389)</v>
      </c>
    </row>
    <row r="68" spans="1:8" x14ac:dyDescent="0.2">
      <c r="A68" s="55" t="s">
        <v>422</v>
      </c>
      <c r="B68" s="55" t="s">
        <v>25</v>
      </c>
      <c r="C68" s="56" t="s">
        <v>311</v>
      </c>
      <c r="D68" s="55" t="s">
        <v>117</v>
      </c>
      <c r="E68" s="55" t="s">
        <v>237</v>
      </c>
      <c r="F68" s="55" t="s">
        <v>244</v>
      </c>
      <c r="G68" s="55" t="s">
        <v>311</v>
      </c>
      <c r="H68" s="55" t="str">
        <f t="shared" si="2"/>
        <v>MAYO CLINIC HOSPITAL (449357)</v>
      </c>
    </row>
    <row r="69" spans="1:8" x14ac:dyDescent="0.2">
      <c r="A69" s="55" t="s">
        <v>423</v>
      </c>
      <c r="B69" s="55" t="s">
        <v>87</v>
      </c>
      <c r="C69" s="56" t="s">
        <v>312</v>
      </c>
      <c r="D69" s="55" t="s">
        <v>133</v>
      </c>
      <c r="E69" s="55" t="s">
        <v>237</v>
      </c>
      <c r="F69" s="55" t="s">
        <v>244</v>
      </c>
      <c r="G69" s="55" t="s">
        <v>312</v>
      </c>
      <c r="H69" s="55" t="str">
        <f t="shared" si="2"/>
        <v>MERCY GILBERT MED CENTER (117030)</v>
      </c>
    </row>
    <row r="70" spans="1:8" x14ac:dyDescent="0.2">
      <c r="A70" s="55" t="s">
        <v>424</v>
      </c>
      <c r="B70" s="55" t="s">
        <v>21</v>
      </c>
      <c r="C70" s="56" t="s">
        <v>313</v>
      </c>
      <c r="D70" s="55" t="s">
        <v>115</v>
      </c>
      <c r="E70" s="55" t="s">
        <v>204</v>
      </c>
      <c r="F70" s="55" t="s">
        <v>275</v>
      </c>
      <c r="G70" s="55" t="s">
        <v>313</v>
      </c>
      <c r="H70" s="55" t="str">
        <f t="shared" si="2"/>
        <v>MOUNTAIN VALLEY REG REHAB (154380)</v>
      </c>
    </row>
    <row r="71" spans="1:8" x14ac:dyDescent="0.2">
      <c r="A71" s="55" t="s">
        <v>425</v>
      </c>
      <c r="B71" s="55" t="s">
        <v>51</v>
      </c>
      <c r="C71" s="56" t="s">
        <v>314</v>
      </c>
      <c r="D71" s="55" t="s">
        <v>130</v>
      </c>
      <c r="E71" s="55" t="s">
        <v>202</v>
      </c>
      <c r="F71" s="55" t="s">
        <v>103</v>
      </c>
      <c r="G71" s="55" t="s">
        <v>314</v>
      </c>
      <c r="H71" s="55" t="str">
        <f t="shared" si="2"/>
        <v>MT. GRAHAM REG MED CTR. (020082)</v>
      </c>
    </row>
    <row r="72" spans="1:8" x14ac:dyDescent="0.2">
      <c r="A72" s="55" t="s">
        <v>426</v>
      </c>
      <c r="B72" s="55" t="s">
        <v>8</v>
      </c>
      <c r="C72" s="56" t="s">
        <v>315</v>
      </c>
      <c r="D72" s="55" t="s">
        <v>104</v>
      </c>
      <c r="E72" s="55" t="s">
        <v>202</v>
      </c>
      <c r="F72" s="55" t="s">
        <v>103</v>
      </c>
      <c r="G72" s="55" t="s">
        <v>315</v>
      </c>
      <c r="H72" s="55" t="str">
        <f t="shared" si="2"/>
        <v>NORTHERN COCHISE COMMUNITY HOSPITAL (020058)</v>
      </c>
    </row>
    <row r="73" spans="1:8" x14ac:dyDescent="0.2">
      <c r="A73" s="55" t="s">
        <v>427</v>
      </c>
      <c r="B73" s="55" t="s">
        <v>98</v>
      </c>
      <c r="C73" s="56" t="s">
        <v>316</v>
      </c>
      <c r="D73" s="55" t="s">
        <v>132</v>
      </c>
      <c r="E73" s="55" t="s">
        <v>237</v>
      </c>
      <c r="F73" s="55" t="s">
        <v>244</v>
      </c>
      <c r="G73" s="55" t="s">
        <v>316</v>
      </c>
      <c r="H73" s="55" t="str">
        <f t="shared" si="2"/>
        <v>NORTHWEST HOUGHTON (206779)</v>
      </c>
    </row>
    <row r="74" spans="1:8" x14ac:dyDescent="0.2">
      <c r="A74" s="55" t="s">
        <v>428</v>
      </c>
      <c r="B74" s="55" t="s">
        <v>89</v>
      </c>
      <c r="C74" s="56" t="s">
        <v>317</v>
      </c>
      <c r="D74" s="55" t="s">
        <v>132</v>
      </c>
      <c r="E74" s="55" t="s">
        <v>237</v>
      </c>
      <c r="F74" s="55" t="s">
        <v>244</v>
      </c>
      <c r="G74" s="55" t="s">
        <v>317</v>
      </c>
      <c r="H74" s="55" t="str">
        <f t="shared" si="2"/>
        <v>NORTHWEST MEDICAL CENTER (481309)</v>
      </c>
    </row>
    <row r="75" spans="1:8" x14ac:dyDescent="0.2">
      <c r="A75" s="55" t="s">
        <v>429</v>
      </c>
      <c r="B75" s="55" t="s">
        <v>98</v>
      </c>
      <c r="C75" s="56" t="s">
        <v>318</v>
      </c>
      <c r="D75" s="55" t="s">
        <v>319</v>
      </c>
      <c r="E75" s="55" t="s">
        <v>237</v>
      </c>
      <c r="F75" s="55" t="s">
        <v>244</v>
      </c>
      <c r="G75" s="55" t="s">
        <v>318</v>
      </c>
      <c r="H75" s="55" t="str">
        <f t="shared" si="2"/>
        <v>NORTHWEST SAHUARITA (088182)</v>
      </c>
    </row>
    <row r="76" spans="1:8" x14ac:dyDescent="0.2">
      <c r="A76" s="55" t="s">
        <v>430</v>
      </c>
      <c r="B76" s="55" t="s">
        <v>64</v>
      </c>
      <c r="C76" s="56" t="s">
        <v>320</v>
      </c>
      <c r="D76" s="55" t="s">
        <v>121</v>
      </c>
      <c r="E76" s="55" t="s">
        <v>205</v>
      </c>
      <c r="F76" s="55" t="s">
        <v>253</v>
      </c>
      <c r="G76" s="55" t="s">
        <v>320</v>
      </c>
      <c r="H76" s="55" t="str">
        <f t="shared" si="2"/>
        <v>OASIS BEHAVIORAL HEALTH HOSPITAL (920630)</v>
      </c>
    </row>
    <row r="77" spans="1:8" x14ac:dyDescent="0.2">
      <c r="A77" s="55" t="s">
        <v>431</v>
      </c>
      <c r="B77" s="55" t="s">
        <v>90</v>
      </c>
      <c r="C77" s="56" t="s">
        <v>321</v>
      </c>
      <c r="D77" s="55" t="s">
        <v>132</v>
      </c>
      <c r="E77" s="55" t="s">
        <v>237</v>
      </c>
      <c r="F77" s="55" t="s">
        <v>244</v>
      </c>
      <c r="G77" s="55" t="s">
        <v>321</v>
      </c>
      <c r="H77" s="55" t="str">
        <f t="shared" si="2"/>
        <v>ORO VALLEY HOSPITAL (921107)</v>
      </c>
    </row>
    <row r="78" spans="1:8" x14ac:dyDescent="0.2">
      <c r="A78" s="55" t="s">
        <v>432</v>
      </c>
      <c r="B78" s="55" t="s">
        <v>90</v>
      </c>
      <c r="C78" s="56" t="s">
        <v>322</v>
      </c>
      <c r="D78" s="55" t="s">
        <v>132</v>
      </c>
      <c r="E78" s="55" t="s">
        <v>205</v>
      </c>
      <c r="F78" s="55" t="s">
        <v>253</v>
      </c>
      <c r="G78" s="55" t="s">
        <v>322</v>
      </c>
      <c r="H78" s="55" t="str">
        <f t="shared" si="2"/>
        <v>ORO VALLEY HSP - SBHU (898935)</v>
      </c>
    </row>
    <row r="79" spans="1:8" x14ac:dyDescent="0.2">
      <c r="A79" s="55" t="s">
        <v>433</v>
      </c>
      <c r="B79" s="55" t="s">
        <v>9</v>
      </c>
      <c r="C79" s="56" t="s">
        <v>323</v>
      </c>
      <c r="D79" s="55" t="s">
        <v>102</v>
      </c>
      <c r="E79" s="55" t="s">
        <v>202</v>
      </c>
      <c r="F79" s="55" t="s">
        <v>103</v>
      </c>
      <c r="G79" s="55" t="s">
        <v>323</v>
      </c>
      <c r="H79" s="55" t="str">
        <f t="shared" si="2"/>
        <v>PAGE HOSPITAL (529919)</v>
      </c>
    </row>
    <row r="80" spans="1:8" x14ac:dyDescent="0.2">
      <c r="A80" s="55" t="s">
        <v>434</v>
      </c>
      <c r="B80" s="55" t="s">
        <v>65</v>
      </c>
      <c r="C80" s="56" t="s">
        <v>324</v>
      </c>
      <c r="D80" s="55" t="s">
        <v>120</v>
      </c>
      <c r="E80" s="55" t="s">
        <v>205</v>
      </c>
      <c r="F80" s="55" t="s">
        <v>253</v>
      </c>
      <c r="G80" s="55" t="s">
        <v>324</v>
      </c>
      <c r="H80" s="55" t="str">
        <f t="shared" si="2"/>
        <v>PALO VERDE BEHAVIORAL HEALTH (946031)</v>
      </c>
    </row>
    <row r="81" spans="1:8" x14ac:dyDescent="0.2">
      <c r="A81" s="55" t="s">
        <v>435</v>
      </c>
      <c r="B81" s="55" t="s">
        <v>13</v>
      </c>
      <c r="C81" s="56" t="s">
        <v>325</v>
      </c>
      <c r="D81" s="55" t="s">
        <v>326</v>
      </c>
      <c r="E81" s="55" t="s">
        <v>204</v>
      </c>
      <c r="F81" s="55" t="s">
        <v>275</v>
      </c>
      <c r="G81" s="55" t="s">
        <v>325</v>
      </c>
      <c r="H81" s="55" t="str">
        <f t="shared" si="2"/>
        <v>PAM HEALTH REHABILITATION (130304)</v>
      </c>
    </row>
    <row r="82" spans="1:8" x14ac:dyDescent="0.2">
      <c r="A82" s="55" t="s">
        <v>436</v>
      </c>
      <c r="B82" s="55" t="s">
        <v>12</v>
      </c>
      <c r="C82" s="56" t="s">
        <v>327</v>
      </c>
      <c r="D82" s="55" t="s">
        <v>112</v>
      </c>
      <c r="E82" s="55" t="s">
        <v>203</v>
      </c>
      <c r="F82" s="55" t="s">
        <v>328</v>
      </c>
      <c r="G82" s="55" t="s">
        <v>327</v>
      </c>
      <c r="H82" s="55" t="str">
        <f t="shared" si="2"/>
        <v>PHOENIX CHILDREN'S HOSPITAL (706707)</v>
      </c>
    </row>
    <row r="83" spans="1:8" x14ac:dyDescent="0.2">
      <c r="A83" s="55" t="s">
        <v>524</v>
      </c>
      <c r="B83" s="55" t="s">
        <v>525</v>
      </c>
      <c r="C83" s="56" t="s">
        <v>526</v>
      </c>
      <c r="D83" s="55" t="s">
        <v>527</v>
      </c>
      <c r="E83" s="55" t="s">
        <v>205</v>
      </c>
      <c r="F83" s="55" t="s">
        <v>531</v>
      </c>
      <c r="G83" s="55" t="s">
        <v>526</v>
      </c>
      <c r="H83" s="55" t="str">
        <f t="shared" si="2"/>
        <v>PHOENIX MEDICAL PSYCHIATRIC HOSPITAL (085017)</v>
      </c>
    </row>
    <row r="84" spans="1:8" x14ac:dyDescent="0.2">
      <c r="A84" s="55" t="s">
        <v>437</v>
      </c>
      <c r="B84" s="55" t="s">
        <v>38</v>
      </c>
      <c r="C84" s="56" t="s">
        <v>329</v>
      </c>
      <c r="D84" s="55" t="s">
        <v>124</v>
      </c>
      <c r="E84" s="55" t="s">
        <v>206</v>
      </c>
      <c r="F84" s="55" t="s">
        <v>287</v>
      </c>
      <c r="G84" s="55" t="s">
        <v>329</v>
      </c>
      <c r="H84" s="55" t="str">
        <f t="shared" si="2"/>
        <v>PHOENIX SPECIALTY HOSPITAL (558233)</v>
      </c>
    </row>
    <row r="85" spans="1:8" x14ac:dyDescent="0.2">
      <c r="A85" s="55" t="s">
        <v>438</v>
      </c>
      <c r="B85" s="55" t="s">
        <v>31</v>
      </c>
      <c r="C85" s="56" t="s">
        <v>330</v>
      </c>
      <c r="D85" s="55" t="s">
        <v>120</v>
      </c>
      <c r="E85" s="55" t="s">
        <v>205</v>
      </c>
      <c r="F85" s="55" t="s">
        <v>253</v>
      </c>
      <c r="G85" s="55" t="s">
        <v>330</v>
      </c>
      <c r="H85" s="55" t="str">
        <f t="shared" si="2"/>
        <v>QUAIL RUN BEHAVIORAL HEALTH (008168)</v>
      </c>
    </row>
    <row r="86" spans="1:8" x14ac:dyDescent="0.2">
      <c r="A86" s="55" t="s">
        <v>469</v>
      </c>
      <c r="B86" s="55" t="s">
        <v>22</v>
      </c>
      <c r="C86" s="56" t="s">
        <v>331</v>
      </c>
      <c r="D86" s="55" t="s">
        <v>115</v>
      </c>
      <c r="E86" s="55" t="s">
        <v>204</v>
      </c>
      <c r="F86" s="55" t="s">
        <v>275</v>
      </c>
      <c r="G86" s="55" t="s">
        <v>331</v>
      </c>
      <c r="H86" s="55" t="str">
        <f t="shared" si="2"/>
        <v>REHAB HOSPITAL OF NORTHERN ARIZONA (393089)</v>
      </c>
    </row>
    <row r="87" spans="1:8" x14ac:dyDescent="0.2">
      <c r="A87" s="55" t="s">
        <v>439</v>
      </c>
      <c r="B87" s="55" t="s">
        <v>24</v>
      </c>
      <c r="C87" s="56" t="s">
        <v>332</v>
      </c>
      <c r="D87" s="55" t="s">
        <v>116</v>
      </c>
      <c r="E87" s="55" t="s">
        <v>204</v>
      </c>
      <c r="F87" s="55" t="s">
        <v>275</v>
      </c>
      <c r="G87" s="55" t="s">
        <v>332</v>
      </c>
      <c r="H87" s="55" t="str">
        <f t="shared" si="2"/>
        <v>REUNION REHABILITATION HOSPITAL (145860)</v>
      </c>
    </row>
    <row r="88" spans="1:8" x14ac:dyDescent="0.2">
      <c r="A88" s="55" t="s">
        <v>470</v>
      </c>
      <c r="B88" s="55" t="s">
        <v>101</v>
      </c>
      <c r="C88" s="56">
        <v>201879</v>
      </c>
      <c r="D88" s="55" t="s">
        <v>116</v>
      </c>
      <c r="E88" s="55" t="s">
        <v>204</v>
      </c>
      <c r="F88" s="55" t="s">
        <v>275</v>
      </c>
      <c r="G88" s="55" t="s">
        <v>362</v>
      </c>
      <c r="H88" s="55" t="str">
        <f t="shared" si="2"/>
        <v>REUNION REHABILITATION HOSPITAL OF PEORIA (201879)</v>
      </c>
    </row>
    <row r="89" spans="1:8" x14ac:dyDescent="0.2">
      <c r="A89" s="55" t="s">
        <v>440</v>
      </c>
      <c r="B89" s="55" t="s">
        <v>85</v>
      </c>
      <c r="C89" s="56" t="s">
        <v>333</v>
      </c>
      <c r="D89" s="55" t="s">
        <v>125</v>
      </c>
      <c r="E89" s="55" t="s">
        <v>237</v>
      </c>
      <c r="F89" s="55" t="s">
        <v>275</v>
      </c>
      <c r="G89" s="55" t="s">
        <v>333</v>
      </c>
      <c r="H89" s="55" t="str">
        <f t="shared" si="2"/>
        <v>SCOTTSDALE HLTHCARE-OSBN (020652)</v>
      </c>
    </row>
    <row r="90" spans="1:8" x14ac:dyDescent="0.2">
      <c r="A90" s="55" t="s">
        <v>471</v>
      </c>
      <c r="B90" s="55" t="s">
        <v>42</v>
      </c>
      <c r="C90" s="56" t="s">
        <v>334</v>
      </c>
      <c r="D90" s="55" t="s">
        <v>125</v>
      </c>
      <c r="E90" s="55" t="s">
        <v>237</v>
      </c>
      <c r="F90" s="55" t="s">
        <v>244</v>
      </c>
      <c r="G90" s="55" t="s">
        <v>334</v>
      </c>
      <c r="H90" s="55" t="str">
        <f t="shared" si="2"/>
        <v>SCOTTSDALE HLTHCARE-SHEA (021501)</v>
      </c>
    </row>
    <row r="91" spans="1:8" x14ac:dyDescent="0.2">
      <c r="A91" s="55" t="s">
        <v>472</v>
      </c>
      <c r="B91" s="55" t="s">
        <v>37</v>
      </c>
      <c r="C91" s="56">
        <v>180144</v>
      </c>
      <c r="D91" s="55" t="s">
        <v>114</v>
      </c>
      <c r="E91" s="55" t="s">
        <v>206</v>
      </c>
      <c r="F91" s="55" t="s">
        <v>287</v>
      </c>
      <c r="G91" s="55" t="s">
        <v>530</v>
      </c>
      <c r="H91" s="55" t="str">
        <f t="shared" si="2"/>
        <v>SELECT SPECIALTY HOSPITAL - TUCSON EAST (180144)</v>
      </c>
    </row>
    <row r="92" spans="1:8" x14ac:dyDescent="0.2">
      <c r="A92" s="55" t="s">
        <v>473</v>
      </c>
      <c r="B92" s="55" t="s">
        <v>37</v>
      </c>
      <c r="C92" s="56" t="s">
        <v>335</v>
      </c>
      <c r="D92" s="55" t="s">
        <v>114</v>
      </c>
      <c r="E92" s="55" t="s">
        <v>206</v>
      </c>
      <c r="F92" s="55" t="s">
        <v>287</v>
      </c>
      <c r="G92" s="55" t="s">
        <v>335</v>
      </c>
      <c r="H92" s="55" t="str">
        <f t="shared" si="2"/>
        <v>SELECT SPECIALTY HOSPITAL- TUCSON, LLC (219946)</v>
      </c>
    </row>
    <row r="93" spans="1:8" x14ac:dyDescent="0.2">
      <c r="A93" s="55" t="s">
        <v>474</v>
      </c>
      <c r="B93" s="55" t="s">
        <v>39</v>
      </c>
      <c r="C93" s="56" t="s">
        <v>336</v>
      </c>
      <c r="D93" s="55" t="s">
        <v>114</v>
      </c>
      <c r="E93" s="55" t="s">
        <v>206</v>
      </c>
      <c r="F93" s="55" t="s">
        <v>287</v>
      </c>
      <c r="G93" s="55" t="s">
        <v>336</v>
      </c>
      <c r="H93" s="55" t="str">
        <f t="shared" si="2"/>
        <v>SELECT SPECIALTY HOSP-PHX (459835)</v>
      </c>
    </row>
    <row r="94" spans="1:8" x14ac:dyDescent="0.2">
      <c r="A94" s="55" t="s">
        <v>441</v>
      </c>
      <c r="B94" s="55" t="s">
        <v>40</v>
      </c>
      <c r="C94" s="56" t="s">
        <v>337</v>
      </c>
      <c r="D94" s="55" t="s">
        <v>114</v>
      </c>
      <c r="E94" s="55" t="s">
        <v>206</v>
      </c>
      <c r="F94" s="55" t="s">
        <v>287</v>
      </c>
      <c r="G94" s="55" t="s">
        <v>337</v>
      </c>
      <c r="H94" s="55" t="str">
        <f t="shared" si="2"/>
        <v>SELECT SPECIALTY-PHX D/T (707721)</v>
      </c>
    </row>
    <row r="95" spans="1:8" x14ac:dyDescent="0.2">
      <c r="A95" s="55" t="s">
        <v>442</v>
      </c>
      <c r="B95" s="55" t="s">
        <v>32</v>
      </c>
      <c r="C95" s="56" t="s">
        <v>338</v>
      </c>
      <c r="D95" s="55" t="s">
        <v>121</v>
      </c>
      <c r="E95" s="55" t="s">
        <v>205</v>
      </c>
      <c r="F95" s="55" t="s">
        <v>253</v>
      </c>
      <c r="G95" s="55" t="s">
        <v>338</v>
      </c>
      <c r="H95" s="55" t="str">
        <f t="shared" si="2"/>
        <v>SONORA BEHAVIORAL HEALTH (172145)</v>
      </c>
    </row>
    <row r="96" spans="1:8" x14ac:dyDescent="0.2">
      <c r="A96" s="55" t="s">
        <v>443</v>
      </c>
      <c r="B96" s="55" t="s">
        <v>91</v>
      </c>
      <c r="C96" s="56" t="s">
        <v>339</v>
      </c>
      <c r="D96" s="55" t="s">
        <v>133</v>
      </c>
      <c r="E96" s="55" t="s">
        <v>237</v>
      </c>
      <c r="F96" s="55" t="s">
        <v>244</v>
      </c>
      <c r="G96" s="55" t="s">
        <v>339</v>
      </c>
      <c r="H96" s="55" t="str">
        <f t="shared" si="2"/>
        <v>ST JOSEPH'S HOSPITAL-PHX (691974)</v>
      </c>
    </row>
    <row r="97" spans="1:8" x14ac:dyDescent="0.2">
      <c r="A97" s="55" t="s">
        <v>444</v>
      </c>
      <c r="B97" s="55" t="s">
        <v>92</v>
      </c>
      <c r="C97" s="56" t="s">
        <v>340</v>
      </c>
      <c r="D97" s="55" t="s">
        <v>107</v>
      </c>
      <c r="E97" s="55" t="s">
        <v>237</v>
      </c>
      <c r="F97" s="55" t="s">
        <v>244</v>
      </c>
      <c r="G97" s="55" t="s">
        <v>340</v>
      </c>
      <c r="H97" s="55" t="str">
        <f t="shared" si="2"/>
        <v>ST JOSEPH'S HOSPITAL-TUCSON (134003)</v>
      </c>
    </row>
    <row r="98" spans="1:8" x14ac:dyDescent="0.2">
      <c r="A98" s="55" t="s">
        <v>445</v>
      </c>
      <c r="B98" s="55" t="s">
        <v>93</v>
      </c>
      <c r="C98" s="56" t="s">
        <v>341</v>
      </c>
      <c r="D98" s="55" t="s">
        <v>107</v>
      </c>
      <c r="E98" s="55" t="s">
        <v>237</v>
      </c>
      <c r="F98" s="55" t="s">
        <v>244</v>
      </c>
      <c r="G98" s="55" t="s">
        <v>341</v>
      </c>
      <c r="H98" s="55" t="str">
        <f t="shared" ref="H98:H115" si="3">TRIM(A98)&amp;" ("&amp;TRIM(C98)&amp;")"</f>
        <v>ST MARY'S HOSPITAL (134169)</v>
      </c>
    </row>
    <row r="99" spans="1:8" x14ac:dyDescent="0.2">
      <c r="A99" s="55" t="s">
        <v>446</v>
      </c>
      <c r="B99" s="55" t="s">
        <v>91</v>
      </c>
      <c r="C99" s="56" t="s">
        <v>342</v>
      </c>
      <c r="D99" s="55" t="s">
        <v>133</v>
      </c>
      <c r="E99" s="55" t="s">
        <v>237</v>
      </c>
      <c r="F99" s="55" t="s">
        <v>244</v>
      </c>
      <c r="G99" s="55" t="s">
        <v>342</v>
      </c>
      <c r="H99" s="55" t="str">
        <f t="shared" si="3"/>
        <v>ST. JOSEPH'S WESTGATE MEDICAL CENTER (951864)</v>
      </c>
    </row>
    <row r="100" spans="1:8" x14ac:dyDescent="0.2">
      <c r="A100" s="55" t="s">
        <v>447</v>
      </c>
      <c r="B100" s="55" t="s">
        <v>52</v>
      </c>
      <c r="C100" s="56" t="s">
        <v>343</v>
      </c>
      <c r="D100" s="55" t="s">
        <v>131</v>
      </c>
      <c r="E100" s="55" t="s">
        <v>237</v>
      </c>
      <c r="F100" s="55" t="s">
        <v>244</v>
      </c>
      <c r="G100" s="55" t="s">
        <v>343</v>
      </c>
      <c r="H100" s="55" t="str">
        <f t="shared" si="3"/>
        <v>SUMMIT HEALTHCARE REG MED (020016)</v>
      </c>
    </row>
    <row r="101" spans="1:8" x14ac:dyDescent="0.2">
      <c r="A101" s="55" t="s">
        <v>448</v>
      </c>
      <c r="B101" s="55" t="s">
        <v>66</v>
      </c>
      <c r="C101" s="56" t="s">
        <v>344</v>
      </c>
      <c r="D101" s="55" t="s">
        <v>138</v>
      </c>
      <c r="E101" s="55" t="s">
        <v>205</v>
      </c>
      <c r="F101" s="55" t="s">
        <v>253</v>
      </c>
      <c r="G101" s="55" t="s">
        <v>344</v>
      </c>
      <c r="H101" s="55" t="str">
        <f t="shared" si="3"/>
        <v>THE GUIDANCE CENTER, INC. (598089)</v>
      </c>
    </row>
    <row r="102" spans="1:8" x14ac:dyDescent="0.2">
      <c r="A102" s="55" t="s">
        <v>449</v>
      </c>
      <c r="B102" s="55" t="s">
        <v>43</v>
      </c>
      <c r="C102" s="56" t="s">
        <v>345</v>
      </c>
      <c r="D102" s="55" t="s">
        <v>104</v>
      </c>
      <c r="E102" s="55" t="s">
        <v>237</v>
      </c>
      <c r="F102" s="55" t="s">
        <v>244</v>
      </c>
      <c r="G102" s="55" t="s">
        <v>345</v>
      </c>
      <c r="H102" s="55" t="str">
        <f t="shared" si="3"/>
        <v>TUCSON MEDICAL CENTER (020462)</v>
      </c>
    </row>
    <row r="103" spans="1:8" x14ac:dyDescent="0.2">
      <c r="A103" s="55" t="s">
        <v>450</v>
      </c>
      <c r="B103" s="55" t="s">
        <v>43</v>
      </c>
      <c r="C103" s="56">
        <v>187347</v>
      </c>
      <c r="D103" s="55" t="s">
        <v>104</v>
      </c>
      <c r="E103" s="55" t="s">
        <v>237</v>
      </c>
      <c r="F103" s="55" t="s">
        <v>244</v>
      </c>
      <c r="G103" s="55" t="s">
        <v>363</v>
      </c>
      <c r="H103" s="55" t="str">
        <f t="shared" si="3"/>
        <v>TUCSON MEDICAL CENTER RINCON (187347)</v>
      </c>
    </row>
    <row r="104" spans="1:8" x14ac:dyDescent="0.2">
      <c r="A104" s="55" t="s">
        <v>475</v>
      </c>
      <c r="B104" s="55" t="s">
        <v>34</v>
      </c>
      <c r="C104" s="56" t="s">
        <v>346</v>
      </c>
      <c r="D104" s="55" t="s">
        <v>120</v>
      </c>
      <c r="E104" s="55" t="s">
        <v>205</v>
      </c>
      <c r="F104" s="55" t="s">
        <v>253</v>
      </c>
      <c r="G104" s="55" t="s">
        <v>346</v>
      </c>
      <c r="H104" s="55" t="str">
        <f t="shared" si="3"/>
        <v>VALLEY HOSPITAL (616672)</v>
      </c>
    </row>
    <row r="105" spans="1:8" x14ac:dyDescent="0.2">
      <c r="A105" s="55" t="s">
        <v>451</v>
      </c>
      <c r="B105" s="55" t="s">
        <v>53</v>
      </c>
      <c r="C105" s="56" t="s">
        <v>347</v>
      </c>
      <c r="D105" s="55" t="s">
        <v>113</v>
      </c>
      <c r="E105" s="55" t="s">
        <v>237</v>
      </c>
      <c r="F105" s="55" t="s">
        <v>244</v>
      </c>
      <c r="G105" s="55" t="s">
        <v>347</v>
      </c>
      <c r="H105" s="55" t="str">
        <f t="shared" si="3"/>
        <v>VALLEY VIEW MEDICAL CTR (104567)</v>
      </c>
    </row>
    <row r="106" spans="1:8" x14ac:dyDescent="0.2">
      <c r="A106" s="55" t="s">
        <v>452</v>
      </c>
      <c r="B106" s="55" t="s">
        <v>44</v>
      </c>
      <c r="C106" s="56" t="s">
        <v>348</v>
      </c>
      <c r="D106" s="55" t="s">
        <v>126</v>
      </c>
      <c r="E106" s="55" t="s">
        <v>237</v>
      </c>
      <c r="F106" s="55" t="s">
        <v>244</v>
      </c>
      <c r="G106" s="55" t="s">
        <v>348</v>
      </c>
      <c r="H106" s="55" t="str">
        <f t="shared" si="3"/>
        <v>VALLEYWISE HEALTH MEDICAL (020107)</v>
      </c>
    </row>
    <row r="107" spans="1:8" x14ac:dyDescent="0.2">
      <c r="A107" s="55" t="s">
        <v>453</v>
      </c>
      <c r="B107" s="55" t="s">
        <v>54</v>
      </c>
      <c r="C107" s="56" t="s">
        <v>349</v>
      </c>
      <c r="D107" s="55" t="s">
        <v>128</v>
      </c>
      <c r="E107" s="55" t="s">
        <v>237</v>
      </c>
      <c r="F107" s="55" t="s">
        <v>244</v>
      </c>
      <c r="G107" s="55" t="s">
        <v>349</v>
      </c>
      <c r="H107" s="55" t="str">
        <f t="shared" si="3"/>
        <v>VERDE VALLEY MEDICAL CTR (020438)</v>
      </c>
    </row>
    <row r="108" spans="1:8" x14ac:dyDescent="0.2">
      <c r="A108" s="55" t="s">
        <v>454</v>
      </c>
      <c r="B108" s="55" t="s">
        <v>35</v>
      </c>
      <c r="C108" s="56" t="s">
        <v>350</v>
      </c>
      <c r="D108" s="55" t="s">
        <v>120</v>
      </c>
      <c r="E108" s="55" t="s">
        <v>205</v>
      </c>
      <c r="F108" s="55" t="s">
        <v>253</v>
      </c>
      <c r="G108" s="55" t="s">
        <v>350</v>
      </c>
      <c r="H108" s="55" t="str">
        <f t="shared" si="3"/>
        <v>VIA LINDA BEHAVIORAL HOSPITAL (155242)</v>
      </c>
    </row>
    <row r="109" spans="1:8" x14ac:dyDescent="0.2">
      <c r="A109" s="55" t="s">
        <v>455</v>
      </c>
      <c r="B109" s="55" t="s">
        <v>55</v>
      </c>
      <c r="C109" s="56" t="s">
        <v>351</v>
      </c>
      <c r="D109" s="55" t="s">
        <v>132</v>
      </c>
      <c r="E109" s="55" t="s">
        <v>237</v>
      </c>
      <c r="F109" s="55" t="s">
        <v>244</v>
      </c>
      <c r="G109" s="55" t="s">
        <v>351</v>
      </c>
      <c r="H109" s="55" t="str">
        <f t="shared" si="3"/>
        <v>WESTERN AZ REG MED CTR (531237)</v>
      </c>
    </row>
    <row r="110" spans="1:8" x14ac:dyDescent="0.2">
      <c r="A110" s="55" t="s">
        <v>456</v>
      </c>
      <c r="B110" s="55" t="s">
        <v>10</v>
      </c>
      <c r="C110" s="56" t="s">
        <v>352</v>
      </c>
      <c r="D110" s="55" t="s">
        <v>110</v>
      </c>
      <c r="E110" s="55" t="s">
        <v>202</v>
      </c>
      <c r="F110" s="55" t="s">
        <v>103</v>
      </c>
      <c r="G110" s="55" t="s">
        <v>352</v>
      </c>
      <c r="H110" s="55" t="str">
        <f t="shared" si="3"/>
        <v>WHITE MNTN REG MED CTR (192584)</v>
      </c>
    </row>
    <row r="111" spans="1:8" x14ac:dyDescent="0.2">
      <c r="A111" s="55" t="s">
        <v>457</v>
      </c>
      <c r="B111" s="55" t="s">
        <v>11</v>
      </c>
      <c r="C111" s="56" t="s">
        <v>353</v>
      </c>
      <c r="D111" s="55" t="s">
        <v>111</v>
      </c>
      <c r="E111" s="55" t="s">
        <v>202</v>
      </c>
      <c r="F111" s="55" t="s">
        <v>103</v>
      </c>
      <c r="G111" s="55" t="s">
        <v>353</v>
      </c>
      <c r="H111" s="55" t="str">
        <f t="shared" si="3"/>
        <v>WICKENBURG COMMUNITY HOSP (649577)</v>
      </c>
    </row>
    <row r="112" spans="1:8" x14ac:dyDescent="0.2">
      <c r="A112" s="55" t="s">
        <v>458</v>
      </c>
      <c r="B112" s="55" t="s">
        <v>67</v>
      </c>
      <c r="C112" s="56" t="s">
        <v>354</v>
      </c>
      <c r="D112" s="55" t="s">
        <v>139</v>
      </c>
      <c r="E112" s="55" t="s">
        <v>205</v>
      </c>
      <c r="F112" s="55" t="s">
        <v>253</v>
      </c>
      <c r="G112" s="55" t="s">
        <v>354</v>
      </c>
      <c r="H112" s="55" t="str">
        <f t="shared" si="3"/>
        <v>WINDHAVEN PSYCHIATRIC HOSP (366289)</v>
      </c>
    </row>
    <row r="113" spans="1:8" x14ac:dyDescent="0.2">
      <c r="A113" s="55" t="s">
        <v>459</v>
      </c>
      <c r="B113" s="55" t="s">
        <v>56</v>
      </c>
      <c r="C113" s="56" t="s">
        <v>355</v>
      </c>
      <c r="D113" s="55" t="s">
        <v>133</v>
      </c>
      <c r="E113" s="55" t="s">
        <v>237</v>
      </c>
      <c r="F113" s="55" t="s">
        <v>244</v>
      </c>
      <c r="G113" s="55" t="s">
        <v>355</v>
      </c>
      <c r="H113" s="55" t="str">
        <f t="shared" si="3"/>
        <v>YAVAPAI REG MED CENTER (020420)</v>
      </c>
    </row>
    <row r="114" spans="1:8" x14ac:dyDescent="0.2">
      <c r="A114" s="55" t="s">
        <v>460</v>
      </c>
      <c r="B114" s="55" t="s">
        <v>45</v>
      </c>
      <c r="C114" s="56" t="s">
        <v>356</v>
      </c>
      <c r="D114" s="55" t="s">
        <v>127</v>
      </c>
      <c r="E114" s="55" t="s">
        <v>237</v>
      </c>
      <c r="F114" s="55" t="s">
        <v>244</v>
      </c>
      <c r="G114" s="55" t="s">
        <v>356</v>
      </c>
      <c r="H114" s="55" t="str">
        <f t="shared" si="3"/>
        <v>YUMA REGIONAL MED CENTER (020264)</v>
      </c>
    </row>
    <row r="115" spans="1:8" x14ac:dyDescent="0.2">
      <c r="A115" s="55" t="s">
        <v>461</v>
      </c>
      <c r="B115" s="55" t="s">
        <v>23</v>
      </c>
      <c r="C115" s="56" t="s">
        <v>357</v>
      </c>
      <c r="D115" s="55" t="s">
        <v>293</v>
      </c>
      <c r="E115" s="55" t="s">
        <v>204</v>
      </c>
      <c r="F115" s="55" t="s">
        <v>275</v>
      </c>
      <c r="G115" s="55" t="s">
        <v>357</v>
      </c>
      <c r="H115" s="55" t="str">
        <f t="shared" si="3"/>
        <v>YUMA REHABILITATION HOSP (776411)</v>
      </c>
    </row>
  </sheetData>
  <sheetProtection algorithmName="SHA-512" hashValue="YK6P+djT2T5PCV8LqplelDCdZq6/lVBrS+2+c2rbnZur4GdbiuHyc1PlcMlcHYNvr2hgIVLG21pGCpP8h7fJcw==" saltValue="5sSOujUqibmGRoXaJFzK9g==" spinCount="100000" sheet="1" selectLockedCells="1" autoFilter="0"/>
  <sortState xmlns:xlrd2="http://schemas.microsoft.com/office/spreadsheetml/2017/richdata2" ref="A2:H115">
    <sortCondition ref="H2:H11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8AD4C-0649-4985-95CB-B7F41B6B8732}">
  <sheetPr codeName="Sheet4">
    <tabColor rgb="FFCFAFE7"/>
  </sheetPr>
  <dimension ref="A1:O27"/>
  <sheetViews>
    <sheetView zoomScaleNormal="100" workbookViewId="0">
      <selection activeCell="O3" sqref="O3"/>
    </sheetView>
  </sheetViews>
  <sheetFormatPr defaultColWidth="9" defaultRowHeight="14.25" x14ac:dyDescent="0.2"/>
  <cols>
    <col min="1" max="2" width="3.625" style="10" customWidth="1"/>
    <col min="3" max="3" width="16.625" style="10" customWidth="1"/>
    <col min="4" max="4" width="19.75" style="10" customWidth="1"/>
    <col min="5" max="5" width="2.625" style="10" customWidth="1"/>
    <col min="6" max="13" width="7.625" style="10" customWidth="1"/>
    <col min="14" max="16384" width="9" style="10"/>
  </cols>
  <sheetData>
    <row r="1" spans="1:15" x14ac:dyDescent="0.2">
      <c r="A1" s="108" t="str">
        <f>IF('Hospital Information'!C25=D10, "STEP 2: "&amp;D10&amp;" DATA ENTRY", D10&amp;" HOSPITALS ONLY - REPORTING TAB NOT APPLICABLE")</f>
        <v>CHILDRENS HOSPITALS ONLY - REPORTING TAB NOT APPLICABLE</v>
      </c>
      <c r="B1" s="108"/>
      <c r="C1" s="108"/>
      <c r="D1" s="108"/>
      <c r="E1" s="108"/>
      <c r="F1" s="108"/>
      <c r="G1" s="108"/>
      <c r="H1" s="108"/>
      <c r="I1" s="108"/>
      <c r="J1" s="108"/>
      <c r="K1" s="108"/>
      <c r="L1" s="108"/>
      <c r="M1" s="108"/>
    </row>
    <row r="2" spans="1:15" s="30" customFormat="1" ht="30" customHeight="1" x14ac:dyDescent="0.2">
      <c r="A2" s="26" t="s">
        <v>145</v>
      </c>
      <c r="B2" s="27"/>
      <c r="C2" s="28"/>
      <c r="D2" s="109" t="s">
        <v>147</v>
      </c>
      <c r="E2" s="109"/>
      <c r="F2" s="109"/>
      <c r="G2" s="109"/>
      <c r="H2" s="109"/>
      <c r="I2" s="109"/>
      <c r="J2" s="109"/>
      <c r="K2" s="109"/>
      <c r="L2" s="109"/>
      <c r="M2" s="109"/>
    </row>
    <row r="3" spans="1:15" s="30" customFormat="1" ht="30" customHeight="1" x14ac:dyDescent="0.2">
      <c r="A3" s="26" t="s">
        <v>178</v>
      </c>
      <c r="B3" s="27"/>
      <c r="C3" s="28"/>
      <c r="D3" s="109" t="s">
        <v>208</v>
      </c>
      <c r="E3" s="109"/>
      <c r="F3" s="109"/>
      <c r="G3" s="109"/>
      <c r="H3" s="109"/>
      <c r="I3" s="109"/>
      <c r="J3" s="109"/>
      <c r="K3" s="109"/>
      <c r="L3" s="109"/>
      <c r="M3" s="109"/>
    </row>
    <row r="4" spans="1:15" s="30" customFormat="1" ht="15" customHeight="1" x14ac:dyDescent="0.2">
      <c r="A4" s="24" t="s">
        <v>155</v>
      </c>
      <c r="B4" s="25"/>
      <c r="C4" s="29"/>
      <c r="D4" s="96" t="s">
        <v>505</v>
      </c>
      <c r="E4" s="96"/>
      <c r="F4" s="96"/>
      <c r="G4" s="96"/>
      <c r="H4" s="96"/>
      <c r="I4" s="96"/>
      <c r="J4" s="96"/>
      <c r="K4" s="96"/>
      <c r="L4" s="96"/>
      <c r="M4" s="96"/>
    </row>
    <row r="5" spans="1:15" ht="30" customHeight="1" x14ac:dyDescent="0.2">
      <c r="A5" s="24" t="s">
        <v>158</v>
      </c>
      <c r="B5" s="25"/>
      <c r="C5" s="23"/>
      <c r="D5" s="110" t="s">
        <v>172</v>
      </c>
      <c r="E5" s="111"/>
      <c r="F5" s="111"/>
      <c r="G5" s="111"/>
      <c r="H5" s="111"/>
      <c r="I5" s="111"/>
      <c r="J5" s="111"/>
      <c r="K5" s="111"/>
      <c r="L5" s="111"/>
      <c r="M5" s="112"/>
    </row>
    <row r="6" spans="1:15" ht="30" customHeight="1" x14ac:dyDescent="0.2">
      <c r="A6" s="24" t="s">
        <v>157</v>
      </c>
      <c r="B6" s="25"/>
      <c r="C6" s="23"/>
      <c r="D6" s="110" t="s">
        <v>215</v>
      </c>
      <c r="E6" s="111"/>
      <c r="F6" s="111"/>
      <c r="G6" s="111"/>
      <c r="H6" s="111"/>
      <c r="I6" s="111"/>
      <c r="J6" s="111"/>
      <c r="K6" s="111"/>
      <c r="L6" s="111"/>
      <c r="M6" s="112"/>
      <c r="O6" s="31"/>
    </row>
    <row r="7" spans="1:15" ht="15" customHeight="1" x14ac:dyDescent="0.2">
      <c r="A7" s="102" t="s">
        <v>509</v>
      </c>
      <c r="B7" s="103"/>
      <c r="C7" s="104"/>
      <c r="D7" s="105" t="s">
        <v>170</v>
      </c>
      <c r="E7" s="106"/>
      <c r="F7" s="106"/>
      <c r="G7" s="106"/>
      <c r="H7" s="106"/>
      <c r="I7" s="106"/>
      <c r="J7" s="106"/>
      <c r="K7" s="106"/>
      <c r="L7" s="106"/>
      <c r="M7" s="107"/>
      <c r="O7" s="31"/>
    </row>
    <row r="8" spans="1:15" s="30" customFormat="1" ht="15" customHeight="1" x14ac:dyDescent="0.2">
      <c r="A8" s="24" t="s">
        <v>161</v>
      </c>
      <c r="B8" s="25"/>
      <c r="C8" s="29"/>
      <c r="D8" s="97" t="s">
        <v>511</v>
      </c>
      <c r="E8" s="98"/>
      <c r="F8" s="98"/>
      <c r="G8" s="98"/>
      <c r="H8" s="98"/>
      <c r="I8" s="98"/>
      <c r="J8" s="98"/>
      <c r="K8" s="98"/>
      <c r="L8" s="98"/>
      <c r="M8" s="99"/>
      <c r="O8" s="31"/>
    </row>
    <row r="9" spans="1:15" ht="30" customHeight="1" x14ac:dyDescent="0.2">
      <c r="A9" s="24" t="s">
        <v>180</v>
      </c>
      <c r="B9" s="25"/>
      <c r="C9" s="23"/>
      <c r="D9" s="101" t="s">
        <v>502</v>
      </c>
      <c r="E9" s="101"/>
      <c r="F9" s="101"/>
      <c r="G9" s="101"/>
      <c r="H9" s="101"/>
      <c r="I9" s="101"/>
      <c r="J9" s="101"/>
      <c r="K9" s="101"/>
      <c r="L9" s="101"/>
      <c r="M9" s="101"/>
      <c r="O9" s="32"/>
    </row>
    <row r="10" spans="1:15" s="30" customFormat="1" ht="30" customHeight="1" x14ac:dyDescent="0.2">
      <c r="A10" s="24" t="s">
        <v>154</v>
      </c>
      <c r="B10" s="25"/>
      <c r="C10" s="29"/>
      <c r="D10" s="100" t="s">
        <v>203</v>
      </c>
      <c r="E10" s="100"/>
      <c r="F10" s="100"/>
      <c r="G10" s="100"/>
      <c r="H10" s="100"/>
      <c r="I10" s="100"/>
      <c r="J10" s="100"/>
      <c r="K10" s="100"/>
      <c r="L10" s="100"/>
      <c r="M10" s="100"/>
    </row>
    <row r="12" spans="1:15" s="78" customFormat="1" x14ac:dyDescent="0.2">
      <c r="A12" s="20"/>
      <c r="B12" s="81"/>
      <c r="C12" s="82"/>
      <c r="D12" s="85"/>
      <c r="E12" s="86"/>
      <c r="F12" s="85" t="s">
        <v>151</v>
      </c>
      <c r="G12" s="86"/>
      <c r="H12" s="86"/>
      <c r="I12" s="86"/>
      <c r="J12" s="86"/>
      <c r="K12" s="86"/>
      <c r="L12" s="86"/>
      <c r="M12" s="87"/>
    </row>
    <row r="14" spans="1:15" ht="15" x14ac:dyDescent="0.25">
      <c r="B14" s="93" t="s">
        <v>162</v>
      </c>
      <c r="C14" s="94"/>
      <c r="D14" s="94"/>
      <c r="E14" s="94"/>
      <c r="F14" s="94"/>
      <c r="G14" s="94"/>
      <c r="H14" s="94"/>
      <c r="I14" s="94"/>
      <c r="J14" s="94"/>
      <c r="K14" s="94"/>
      <c r="L14" s="94"/>
      <c r="M14" s="95"/>
    </row>
    <row r="15" spans="1:15" x14ac:dyDescent="0.2">
      <c r="B15" s="11"/>
      <c r="C15" s="51" t="s">
        <v>230</v>
      </c>
      <c r="M15" s="12"/>
    </row>
    <row r="16" spans="1:15" x14ac:dyDescent="0.2">
      <c r="B16" s="11"/>
      <c r="D16" s="10" t="s">
        <v>219</v>
      </c>
      <c r="M16" s="12"/>
    </row>
    <row r="17" spans="2:13" ht="15" x14ac:dyDescent="0.25">
      <c r="B17" s="11"/>
      <c r="C17" s="21" t="s">
        <v>158</v>
      </c>
      <c r="D17" s="63"/>
      <c r="M17" s="12"/>
    </row>
    <row r="18" spans="2:13" x14ac:dyDescent="0.2">
      <c r="B18" s="11"/>
      <c r="M18" s="12"/>
    </row>
    <row r="19" spans="2:13" x14ac:dyDescent="0.2">
      <c r="B19" s="11"/>
      <c r="D19" s="10" t="s">
        <v>207</v>
      </c>
      <c r="M19" s="12"/>
    </row>
    <row r="20" spans="2:13" ht="15" x14ac:dyDescent="0.25">
      <c r="B20" s="11"/>
      <c r="C20" s="21" t="s">
        <v>157</v>
      </c>
      <c r="D20" s="63"/>
      <c r="M20" s="12"/>
    </row>
    <row r="21" spans="2:13" x14ac:dyDescent="0.2">
      <c r="B21" s="13"/>
      <c r="C21" s="14"/>
      <c r="D21" s="14"/>
      <c r="E21" s="14"/>
      <c r="F21" s="14"/>
      <c r="G21" s="14"/>
      <c r="H21" s="14"/>
      <c r="I21" s="14"/>
      <c r="J21" s="14"/>
      <c r="K21" s="14"/>
      <c r="L21" s="14"/>
      <c r="M21" s="15"/>
    </row>
    <row r="22" spans="2:13" ht="15" x14ac:dyDescent="0.25">
      <c r="B22" s="93" t="s">
        <v>159</v>
      </c>
      <c r="C22" s="94"/>
      <c r="D22" s="94"/>
      <c r="E22" s="94"/>
      <c r="F22" s="94"/>
      <c r="G22" s="94"/>
      <c r="H22" s="94"/>
      <c r="I22" s="94"/>
      <c r="J22" s="94"/>
      <c r="K22" s="94"/>
      <c r="L22" s="94"/>
      <c r="M22" s="95"/>
    </row>
    <row r="23" spans="2:13" x14ac:dyDescent="0.2">
      <c r="B23" s="11"/>
      <c r="M23" s="12"/>
    </row>
    <row r="24" spans="2:13" ht="15" x14ac:dyDescent="0.25">
      <c r="B24" s="11"/>
      <c r="C24" s="10" t="s">
        <v>156</v>
      </c>
      <c r="D24" s="88" t="str">
        <f>IFERROR(D17/D20,"")</f>
        <v/>
      </c>
      <c r="F24" s="22" t="s">
        <v>235</v>
      </c>
      <c r="M24" s="12"/>
    </row>
    <row r="25" spans="2:13" x14ac:dyDescent="0.2">
      <c r="B25" s="13"/>
      <c r="C25" s="14"/>
      <c r="D25" s="14"/>
      <c r="E25" s="14"/>
      <c r="F25" s="14"/>
      <c r="G25" s="14"/>
      <c r="H25" s="14"/>
      <c r="I25" s="14"/>
      <c r="J25" s="14"/>
      <c r="K25" s="14"/>
      <c r="L25" s="14"/>
      <c r="M25" s="15"/>
    </row>
    <row r="27" spans="2:13" s="20" customFormat="1" x14ac:dyDescent="0.2"/>
  </sheetData>
  <sheetProtection algorithmName="SHA-512" hashValue="qehBymJ9vn3k5dmGCdmKoAiBhNC1AYf8p3lVCTgpTseiXlhvwU4bu47R+6y0eOAEbO9R/+muGj55jzZX40757g==" saltValue="b87N6jMCgdmFMuHVZ/lW6A==" spinCount="100000" sheet="1" objects="1" scenarios="1"/>
  <dataConsolidate/>
  <mergeCells count="13">
    <mergeCell ref="A1:M1"/>
    <mergeCell ref="D2:M2"/>
    <mergeCell ref="D5:M5"/>
    <mergeCell ref="D6:M6"/>
    <mergeCell ref="B14:M14"/>
    <mergeCell ref="D3:M3"/>
    <mergeCell ref="B22:M22"/>
    <mergeCell ref="D4:M4"/>
    <mergeCell ref="D8:M8"/>
    <mergeCell ref="D10:M10"/>
    <mergeCell ref="D9:M9"/>
    <mergeCell ref="A7:C7"/>
    <mergeCell ref="D7:M7"/>
  </mergeCells>
  <conditionalFormatting sqref="A1:M1">
    <cfRule type="containsText" dxfId="23" priority="6" operator="containsText" text="STEP 2">
      <formula>NOT(ISERROR(SEARCH("STEP 2",A1)))</formula>
    </cfRule>
  </conditionalFormatting>
  <conditionalFormatting sqref="B12:C12">
    <cfRule type="cellIs" dxfId="21" priority="4" operator="equal">
      <formula>""</formula>
    </cfRule>
  </conditionalFormatting>
  <conditionalFormatting sqref="D17 D20">
    <cfRule type="cellIs" dxfId="20" priority="5" operator="equal">
      <formula>""</formula>
    </cfRule>
  </conditionalFormatting>
  <dataValidations count="1">
    <dataValidation type="whole" operator="greaterThanOrEqual" allowBlank="1" showInputMessage="1" showErrorMessage="1" errorTitle="Invalid Entry" error="Cell value must be entered as a whole number greater than or equal to zero." sqref="D20 D17" xr:uid="{5669A6F4-2870-474C-AFB0-6BA734017168}">
      <formula1>0</formula1>
    </dataValidation>
  </dataValidations>
  <pageMargins left="0.5" right="0.5" top="0.5" bottom="0.5" header="0.3" footer="0.3"/>
  <pageSetup orientation="landscape" r:id="rId1"/>
  <ignoredErrors>
    <ignoredError sqref="D4"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C4958723-AB92-438C-8B87-DF6752DD2F04}">
            <xm:f>'Hospital Information'!$C$25&lt;&gt;"CHILDRENS"</xm:f>
            <x14:dxf>
              <numFmt numFmtId="166" formatCode=";;;"/>
              <fill>
                <patternFill patternType="lightUp">
                  <fgColor auto="1"/>
                  <bgColor theme="0"/>
                </patternFill>
              </fill>
              <border>
                <left/>
                <right/>
                <top/>
                <bottom/>
              </border>
            </x14:dxf>
          </x14:cfRule>
          <xm:sqref>A2:M25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49162-3DBC-4EBE-8E80-4AABDCD8A50D}">
  <sheetPr codeName="Sheet6">
    <tabColor theme="4" tint="0.79998168889431442"/>
  </sheetPr>
  <dimension ref="A1:M27"/>
  <sheetViews>
    <sheetView workbookViewId="0">
      <selection activeCell="O5" sqref="O5"/>
    </sheetView>
  </sheetViews>
  <sheetFormatPr defaultColWidth="9" defaultRowHeight="14.25" x14ac:dyDescent="0.2"/>
  <cols>
    <col min="1" max="2" width="3.625" style="10" customWidth="1"/>
    <col min="3" max="3" width="16.625" style="10" customWidth="1"/>
    <col min="4" max="4" width="19.75" style="10" customWidth="1"/>
    <col min="5" max="5" width="2.625" style="10" customWidth="1"/>
    <col min="6" max="13" width="7.625" style="10" customWidth="1"/>
    <col min="14" max="16384" width="9" style="10"/>
  </cols>
  <sheetData>
    <row r="1" spans="1:13" x14ac:dyDescent="0.2">
      <c r="A1" s="108" t="str">
        <f>IF('Hospital Information'!C25=D10, "STEP 2: "&amp;D10&amp;" DATA ENTRY", D10&amp;" HOSPITALS ONLY - REPORTING TAB NOT APPLICABLE")</f>
        <v>CRITICAL ACCESS HOSPITALS ONLY - REPORTING TAB NOT APPLICABLE</v>
      </c>
      <c r="B1" s="108"/>
      <c r="C1" s="108"/>
      <c r="D1" s="108"/>
      <c r="E1" s="108"/>
      <c r="F1" s="108"/>
      <c r="G1" s="108"/>
      <c r="H1" s="108"/>
      <c r="I1" s="108"/>
      <c r="J1" s="108"/>
      <c r="K1" s="108"/>
      <c r="L1" s="108"/>
      <c r="M1" s="108"/>
    </row>
    <row r="2" spans="1:13" s="30" customFormat="1" ht="30" customHeight="1" x14ac:dyDescent="0.2">
      <c r="A2" s="24" t="s">
        <v>145</v>
      </c>
      <c r="B2" s="25"/>
      <c r="C2" s="29"/>
      <c r="D2" s="113" t="s">
        <v>227</v>
      </c>
      <c r="E2" s="114"/>
      <c r="F2" s="114"/>
      <c r="G2" s="114"/>
      <c r="H2" s="114"/>
      <c r="I2" s="114"/>
      <c r="J2" s="114"/>
      <c r="K2" s="114"/>
      <c r="L2" s="114"/>
      <c r="M2" s="115"/>
    </row>
    <row r="3" spans="1:13" s="30" customFormat="1" ht="30" customHeight="1" x14ac:dyDescent="0.2">
      <c r="A3" s="24" t="s">
        <v>178</v>
      </c>
      <c r="B3" s="25"/>
      <c r="C3" s="29"/>
      <c r="D3" s="125" t="s">
        <v>179</v>
      </c>
      <c r="E3" s="126"/>
      <c r="F3" s="126"/>
      <c r="G3" s="126"/>
      <c r="H3" s="126"/>
      <c r="I3" s="126"/>
      <c r="J3" s="126"/>
      <c r="K3" s="126"/>
      <c r="L3" s="126"/>
      <c r="M3" s="127"/>
    </row>
    <row r="4" spans="1:13" s="30" customFormat="1" ht="15" customHeight="1" x14ac:dyDescent="0.2">
      <c r="A4" s="24" t="s">
        <v>155</v>
      </c>
      <c r="B4" s="25"/>
      <c r="C4" s="29"/>
      <c r="D4" s="116" t="s">
        <v>506</v>
      </c>
      <c r="E4" s="117"/>
      <c r="F4" s="117"/>
      <c r="G4" s="117"/>
      <c r="H4" s="117"/>
      <c r="I4" s="117"/>
      <c r="J4" s="117"/>
      <c r="K4" s="117"/>
      <c r="L4" s="117"/>
      <c r="M4" s="118"/>
    </row>
    <row r="5" spans="1:13" ht="30" customHeight="1" x14ac:dyDescent="0.2">
      <c r="A5" s="24" t="s">
        <v>158</v>
      </c>
      <c r="B5" s="25"/>
      <c r="C5" s="23"/>
      <c r="D5" s="119" t="s">
        <v>177</v>
      </c>
      <c r="E5" s="120"/>
      <c r="F5" s="120"/>
      <c r="G5" s="120"/>
      <c r="H5" s="120"/>
      <c r="I5" s="120"/>
      <c r="J5" s="120"/>
      <c r="K5" s="120"/>
      <c r="L5" s="120"/>
      <c r="M5" s="121"/>
    </row>
    <row r="6" spans="1:13" ht="45" customHeight="1" x14ac:dyDescent="0.2">
      <c r="A6" s="24" t="s">
        <v>173</v>
      </c>
      <c r="B6" s="25"/>
      <c r="C6" s="23"/>
      <c r="D6" s="122" t="s">
        <v>174</v>
      </c>
      <c r="E6" s="123"/>
      <c r="F6" s="123"/>
      <c r="G6" s="123"/>
      <c r="H6" s="123"/>
      <c r="I6" s="123"/>
      <c r="J6" s="123"/>
      <c r="K6" s="123"/>
      <c r="L6" s="123"/>
      <c r="M6" s="124"/>
    </row>
    <row r="7" spans="1:13" ht="15" customHeight="1" x14ac:dyDescent="0.2">
      <c r="A7" s="102" t="s">
        <v>509</v>
      </c>
      <c r="B7" s="103"/>
      <c r="C7" s="104"/>
      <c r="D7" s="105" t="s">
        <v>170</v>
      </c>
      <c r="E7" s="106"/>
      <c r="F7" s="106"/>
      <c r="G7" s="106"/>
      <c r="H7" s="106"/>
      <c r="I7" s="106"/>
      <c r="J7" s="106"/>
      <c r="K7" s="106"/>
      <c r="L7" s="106"/>
      <c r="M7" s="107"/>
    </row>
    <row r="8" spans="1:13" s="30" customFormat="1" ht="15" customHeight="1" x14ac:dyDescent="0.2">
      <c r="A8" s="24" t="s">
        <v>161</v>
      </c>
      <c r="B8" s="25"/>
      <c r="C8" s="29"/>
      <c r="D8" s="97" t="s">
        <v>512</v>
      </c>
      <c r="E8" s="98"/>
      <c r="F8" s="98"/>
      <c r="G8" s="98"/>
      <c r="H8" s="98"/>
      <c r="I8" s="98"/>
      <c r="J8" s="98"/>
      <c r="K8" s="98"/>
      <c r="L8" s="98"/>
      <c r="M8" s="99"/>
    </row>
    <row r="9" spans="1:13" ht="30" customHeight="1" x14ac:dyDescent="0.2">
      <c r="A9" s="24" t="s">
        <v>180</v>
      </c>
      <c r="B9" s="25"/>
      <c r="C9" s="23"/>
      <c r="D9" s="101" t="s">
        <v>501</v>
      </c>
      <c r="E9" s="101"/>
      <c r="F9" s="101"/>
      <c r="G9" s="101"/>
      <c r="H9" s="101"/>
      <c r="I9" s="101"/>
      <c r="J9" s="101"/>
      <c r="K9" s="101"/>
      <c r="L9" s="101"/>
      <c r="M9" s="101"/>
    </row>
    <row r="10" spans="1:13" s="30" customFormat="1" ht="30" customHeight="1" x14ac:dyDescent="0.2">
      <c r="A10" s="24" t="s">
        <v>154</v>
      </c>
      <c r="B10" s="25"/>
      <c r="C10" s="29"/>
      <c r="D10" s="113" t="s">
        <v>202</v>
      </c>
      <c r="E10" s="114"/>
      <c r="F10" s="114"/>
      <c r="G10" s="114"/>
      <c r="H10" s="114"/>
      <c r="I10" s="114"/>
      <c r="J10" s="114"/>
      <c r="K10" s="114"/>
      <c r="L10" s="114"/>
      <c r="M10" s="115"/>
    </row>
    <row r="12" spans="1:13" s="78" customFormat="1" x14ac:dyDescent="0.2">
      <c r="A12" s="20"/>
      <c r="B12" s="81"/>
      <c r="C12" s="82"/>
      <c r="D12" s="85"/>
      <c r="E12" s="86"/>
      <c r="F12" s="85" t="s">
        <v>151</v>
      </c>
      <c r="G12" s="86"/>
      <c r="H12" s="86"/>
      <c r="I12" s="86"/>
      <c r="J12" s="86"/>
      <c r="K12" s="86"/>
      <c r="L12" s="86"/>
      <c r="M12" s="87"/>
    </row>
    <row r="14" spans="1:13" ht="15" x14ac:dyDescent="0.25">
      <c r="B14" s="93" t="s">
        <v>162</v>
      </c>
      <c r="C14" s="94"/>
      <c r="D14" s="94"/>
      <c r="E14" s="94"/>
      <c r="F14" s="94"/>
      <c r="G14" s="94"/>
      <c r="H14" s="94"/>
      <c r="I14" s="94"/>
      <c r="J14" s="94"/>
      <c r="K14" s="94"/>
      <c r="L14" s="94"/>
      <c r="M14" s="95"/>
    </row>
    <row r="15" spans="1:13" x14ac:dyDescent="0.2">
      <c r="B15" s="11"/>
      <c r="C15" s="51" t="s">
        <v>480</v>
      </c>
      <c r="M15" s="12"/>
    </row>
    <row r="16" spans="1:13" x14ac:dyDescent="0.2">
      <c r="B16" s="11"/>
      <c r="D16" s="10" t="s">
        <v>176</v>
      </c>
      <c r="M16" s="12"/>
    </row>
    <row r="17" spans="2:13" ht="15" x14ac:dyDescent="0.25">
      <c r="B17" s="11"/>
      <c r="C17" s="21" t="s">
        <v>158</v>
      </c>
      <c r="D17" s="63"/>
      <c r="F17" s="51" t="s">
        <v>481</v>
      </c>
      <c r="M17" s="12"/>
    </row>
    <row r="18" spans="2:13" ht="15" x14ac:dyDescent="0.25">
      <c r="B18" s="11"/>
      <c r="C18" s="21"/>
      <c r="M18" s="12"/>
    </row>
    <row r="19" spans="2:13" x14ac:dyDescent="0.2">
      <c r="B19" s="11"/>
      <c r="D19" s="10" t="s">
        <v>229</v>
      </c>
      <c r="I19" s="16"/>
      <c r="M19" s="12"/>
    </row>
    <row r="20" spans="2:13" ht="15" x14ac:dyDescent="0.25">
      <c r="B20" s="11"/>
      <c r="C20" s="21" t="s">
        <v>164</v>
      </c>
      <c r="D20" s="63"/>
      <c r="M20" s="12"/>
    </row>
    <row r="21" spans="2:13" x14ac:dyDescent="0.2">
      <c r="B21" s="11"/>
      <c r="M21" s="12"/>
    </row>
    <row r="22" spans="2:13" ht="15" x14ac:dyDescent="0.25">
      <c r="B22" s="93" t="s">
        <v>159</v>
      </c>
      <c r="C22" s="94"/>
      <c r="D22" s="94"/>
      <c r="E22" s="94"/>
      <c r="F22" s="94"/>
      <c r="G22" s="94"/>
      <c r="H22" s="94"/>
      <c r="I22" s="94"/>
      <c r="J22" s="94"/>
      <c r="K22" s="94"/>
      <c r="L22" s="94"/>
      <c r="M22" s="95"/>
    </row>
    <row r="23" spans="2:13" x14ac:dyDescent="0.2">
      <c r="B23" s="11"/>
      <c r="M23" s="12"/>
    </row>
    <row r="24" spans="2:13" x14ac:dyDescent="0.2">
      <c r="B24" s="11"/>
      <c r="C24" s="10" t="s">
        <v>163</v>
      </c>
      <c r="D24" s="4">
        <f>D17</f>
        <v>0</v>
      </c>
      <c r="F24" s="22" t="s">
        <v>199</v>
      </c>
      <c r="M24" s="12"/>
    </row>
    <row r="25" spans="2:13" x14ac:dyDescent="0.2">
      <c r="B25" s="13"/>
      <c r="C25" s="14"/>
      <c r="D25" s="14"/>
      <c r="E25" s="14"/>
      <c r="F25" s="14"/>
      <c r="G25" s="14"/>
      <c r="H25" s="14"/>
      <c r="I25" s="14"/>
      <c r="J25" s="14"/>
      <c r="K25" s="14"/>
      <c r="L25" s="14"/>
      <c r="M25" s="15"/>
    </row>
    <row r="27" spans="2:13" x14ac:dyDescent="0.2">
      <c r="B27" s="20"/>
    </row>
  </sheetData>
  <sheetProtection algorithmName="SHA-512" hashValue="wLCg2ZXypKf27WayGFu3GFPGGx4jp6clV8aZb3j7rBUyM2/pXj6ViNp91o5N1orcn1ABUMKRzI47UXy4dwDogg==" saltValue="tt8H5+ISv8GAsZJqwayr9Q==" spinCount="100000" sheet="1" objects="1" scenarios="1"/>
  <mergeCells count="13">
    <mergeCell ref="A1:M1"/>
    <mergeCell ref="B14:M14"/>
    <mergeCell ref="B22:M22"/>
    <mergeCell ref="D10:M10"/>
    <mergeCell ref="D2:M2"/>
    <mergeCell ref="D4:M4"/>
    <mergeCell ref="D5:M5"/>
    <mergeCell ref="D6:M6"/>
    <mergeCell ref="D8:M8"/>
    <mergeCell ref="D3:M3"/>
    <mergeCell ref="D9:M9"/>
    <mergeCell ref="A7:C7"/>
    <mergeCell ref="D7:M7"/>
  </mergeCells>
  <conditionalFormatting sqref="A1:M1">
    <cfRule type="containsText" dxfId="19" priority="6" operator="containsText" text="STEP 2">
      <formula>NOT(ISERROR(SEARCH("STEP 2",A1)))</formula>
    </cfRule>
  </conditionalFormatting>
  <conditionalFormatting sqref="B12:C12">
    <cfRule type="cellIs" dxfId="17" priority="4" operator="equal">
      <formula>""</formula>
    </cfRule>
  </conditionalFormatting>
  <conditionalFormatting sqref="D17 D20">
    <cfRule type="cellIs" dxfId="16" priority="5" operator="equal">
      <formula>""</formula>
    </cfRule>
  </conditionalFormatting>
  <dataValidations count="1">
    <dataValidation type="whole" operator="greaterThanOrEqual" allowBlank="1" showInputMessage="1" showErrorMessage="1" errorTitle="Invalid Entry" error="Cell value must be entered as a whole number greater than or equal to zero." sqref="D20 D17" xr:uid="{A2DB9C9F-4D49-4530-B8F5-859D8F742E73}">
      <formula1>0</formula1>
    </dataValidation>
  </dataValidations>
  <pageMargins left="0.5" right="0.5" top="0.5" bottom="0.5" header="0.3" footer="0.3"/>
  <pageSetup orientation="landscape" r:id="rId1"/>
  <ignoredErrors>
    <ignoredError sqref="D4"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39DE08BB-10D9-42B4-B48A-D767863F5320}">
            <xm:f>'Hospital Information'!$C$25&lt;&gt;"CRITICAL ACCESS"</xm:f>
            <x14:dxf>
              <font>
                <strike val="0"/>
              </font>
              <numFmt numFmtId="166" formatCode=";;;"/>
              <fill>
                <patternFill patternType="lightUp">
                  <bgColor theme="0"/>
                </patternFill>
              </fill>
              <border>
                <left/>
                <right/>
                <top/>
                <bottom/>
              </border>
            </x14:dxf>
          </x14:cfRule>
          <xm:sqref>A2:M25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4CFF-3188-447C-9890-52BB2DC2AD4B}">
  <sheetPr codeName="Sheet7">
    <tabColor rgb="FFD9B28B"/>
  </sheetPr>
  <dimension ref="A1:Q26"/>
  <sheetViews>
    <sheetView workbookViewId="0">
      <selection sqref="A1:M1"/>
    </sheetView>
  </sheetViews>
  <sheetFormatPr defaultColWidth="9" defaultRowHeight="14.25" x14ac:dyDescent="0.2"/>
  <cols>
    <col min="1" max="2" width="3.625" style="10" customWidth="1"/>
    <col min="3" max="3" width="16.625" style="10" customWidth="1"/>
    <col min="4" max="4" width="19.75" style="10" customWidth="1"/>
    <col min="5" max="5" width="2.625" style="10" customWidth="1"/>
    <col min="6" max="13" width="7.625" style="10" customWidth="1"/>
    <col min="14" max="16384" width="9" style="10"/>
  </cols>
  <sheetData>
    <row r="1" spans="1:15" x14ac:dyDescent="0.2">
      <c r="A1" s="108" t="str">
        <f>IF('Hospital Information'!C25=D10, "STEP 2: "&amp;D10&amp;" DATA ENTRY", D10&amp;" HOSPITALS ONLY - REPORTING TAB NOT APPLICABLE")</f>
        <v>GENERAL ACUTE HOSPITALS ONLY - REPORTING TAB NOT APPLICABLE</v>
      </c>
      <c r="B1" s="108"/>
      <c r="C1" s="108"/>
      <c r="D1" s="108"/>
      <c r="E1" s="108"/>
      <c r="F1" s="108"/>
      <c r="G1" s="108"/>
      <c r="H1" s="108"/>
      <c r="I1" s="108"/>
      <c r="J1" s="108"/>
      <c r="K1" s="108"/>
      <c r="L1" s="108"/>
      <c r="M1" s="108"/>
    </row>
    <row r="2" spans="1:15" s="30" customFormat="1" ht="30" customHeight="1" x14ac:dyDescent="0.2">
      <c r="A2" s="26" t="s">
        <v>145</v>
      </c>
      <c r="B2" s="27"/>
      <c r="C2" s="28"/>
      <c r="D2" s="109" t="s">
        <v>147</v>
      </c>
      <c r="E2" s="109"/>
      <c r="F2" s="109"/>
      <c r="G2" s="109"/>
      <c r="H2" s="109"/>
      <c r="I2" s="109"/>
      <c r="J2" s="109"/>
      <c r="K2" s="109"/>
      <c r="L2" s="109"/>
      <c r="M2" s="109"/>
    </row>
    <row r="3" spans="1:15" s="30" customFormat="1" ht="30" customHeight="1" x14ac:dyDescent="0.2">
      <c r="A3" s="26" t="s">
        <v>178</v>
      </c>
      <c r="B3" s="27"/>
      <c r="C3" s="28"/>
      <c r="D3" s="109" t="s">
        <v>208</v>
      </c>
      <c r="E3" s="109"/>
      <c r="F3" s="109"/>
      <c r="G3" s="109"/>
      <c r="H3" s="109"/>
      <c r="I3" s="109"/>
      <c r="J3" s="109"/>
      <c r="K3" s="109"/>
      <c r="L3" s="109"/>
      <c r="M3" s="109"/>
    </row>
    <row r="4" spans="1:15" s="30" customFormat="1" ht="15" customHeight="1" x14ac:dyDescent="0.2">
      <c r="A4" s="24" t="s">
        <v>155</v>
      </c>
      <c r="B4" s="25"/>
      <c r="C4" s="29"/>
      <c r="D4" s="96" t="s">
        <v>505</v>
      </c>
      <c r="E4" s="96"/>
      <c r="F4" s="96"/>
      <c r="G4" s="96"/>
      <c r="H4" s="96"/>
      <c r="I4" s="96"/>
      <c r="J4" s="96"/>
      <c r="K4" s="96"/>
      <c r="L4" s="96"/>
      <c r="M4" s="96"/>
    </row>
    <row r="5" spans="1:15" ht="30" customHeight="1" x14ac:dyDescent="0.2">
      <c r="A5" s="24" t="s">
        <v>158</v>
      </c>
      <c r="B5" s="25"/>
      <c r="C5" s="23"/>
      <c r="D5" s="110" t="s">
        <v>172</v>
      </c>
      <c r="E5" s="111"/>
      <c r="F5" s="111"/>
      <c r="G5" s="111"/>
      <c r="H5" s="111"/>
      <c r="I5" s="111"/>
      <c r="J5" s="111"/>
      <c r="K5" s="111"/>
      <c r="L5" s="111"/>
      <c r="M5" s="112"/>
    </row>
    <row r="6" spans="1:15" ht="30" customHeight="1" x14ac:dyDescent="0.2">
      <c r="A6" s="24" t="s">
        <v>157</v>
      </c>
      <c r="B6" s="25"/>
      <c r="C6" s="23"/>
      <c r="D6" s="110" t="s">
        <v>215</v>
      </c>
      <c r="E6" s="111"/>
      <c r="F6" s="111"/>
      <c r="G6" s="111"/>
      <c r="H6" s="111"/>
      <c r="I6" s="111"/>
      <c r="J6" s="111"/>
      <c r="K6" s="111"/>
      <c r="L6" s="111"/>
      <c r="M6" s="112"/>
      <c r="O6" s="31"/>
    </row>
    <row r="7" spans="1:15" s="30" customFormat="1" ht="15" customHeight="1" x14ac:dyDescent="0.2">
      <c r="A7" s="102" t="s">
        <v>509</v>
      </c>
      <c r="B7" s="103"/>
      <c r="C7" s="104"/>
      <c r="D7" s="105" t="s">
        <v>170</v>
      </c>
      <c r="E7" s="106"/>
      <c r="F7" s="106"/>
      <c r="G7" s="106"/>
      <c r="H7" s="106"/>
      <c r="I7" s="106"/>
      <c r="J7" s="106"/>
      <c r="K7" s="106"/>
      <c r="L7" s="106"/>
      <c r="M7" s="107"/>
      <c r="O7" s="31"/>
    </row>
    <row r="8" spans="1:15" s="30" customFormat="1" ht="15" customHeight="1" x14ac:dyDescent="0.2">
      <c r="A8" s="24" t="s">
        <v>161</v>
      </c>
      <c r="B8" s="25"/>
      <c r="C8" s="29"/>
      <c r="D8" s="97" t="s">
        <v>511</v>
      </c>
      <c r="E8" s="98"/>
      <c r="F8" s="98"/>
      <c r="G8" s="98"/>
      <c r="H8" s="98"/>
      <c r="I8" s="98"/>
      <c r="J8" s="98"/>
      <c r="K8" s="98"/>
      <c r="L8" s="98"/>
      <c r="M8" s="99"/>
      <c r="O8" s="31"/>
    </row>
    <row r="9" spans="1:15" s="30" customFormat="1" ht="30" customHeight="1" x14ac:dyDescent="0.2">
      <c r="A9" s="24" t="s">
        <v>180</v>
      </c>
      <c r="B9" s="25"/>
      <c r="C9" s="23"/>
      <c r="D9" s="101" t="s">
        <v>502</v>
      </c>
      <c r="E9" s="101"/>
      <c r="F9" s="101"/>
      <c r="G9" s="101"/>
      <c r="H9" s="101"/>
      <c r="I9" s="101"/>
      <c r="J9" s="101"/>
      <c r="K9" s="101"/>
      <c r="L9" s="101"/>
      <c r="M9" s="101"/>
    </row>
    <row r="10" spans="1:15" ht="30" customHeight="1" x14ac:dyDescent="0.2">
      <c r="A10" s="24" t="s">
        <v>154</v>
      </c>
      <c r="B10" s="25"/>
      <c r="C10" s="29"/>
      <c r="D10" s="100" t="s">
        <v>237</v>
      </c>
      <c r="E10" s="100"/>
      <c r="F10" s="100"/>
      <c r="G10" s="100"/>
      <c r="H10" s="100"/>
      <c r="I10" s="100"/>
      <c r="J10" s="100"/>
      <c r="K10" s="100"/>
      <c r="L10" s="100"/>
      <c r="M10" s="100"/>
    </row>
    <row r="12" spans="1:15" s="78" customFormat="1" x14ac:dyDescent="0.2">
      <c r="A12" s="20"/>
      <c r="B12" s="81"/>
      <c r="C12" s="82"/>
      <c r="D12" s="85"/>
      <c r="E12" s="86"/>
      <c r="F12" s="85" t="s">
        <v>151</v>
      </c>
      <c r="G12" s="86"/>
      <c r="H12" s="86"/>
      <c r="I12" s="86"/>
      <c r="J12" s="86"/>
      <c r="K12" s="86"/>
      <c r="L12" s="86"/>
      <c r="M12" s="87"/>
    </row>
    <row r="13" spans="1:15" x14ac:dyDescent="0.2">
      <c r="A13" s="20"/>
      <c r="B13" s="20"/>
      <c r="C13" s="20"/>
      <c r="D13" s="20"/>
      <c r="E13" s="20"/>
      <c r="F13" s="20"/>
      <c r="G13" s="20"/>
      <c r="H13" s="20"/>
      <c r="I13" s="20"/>
      <c r="J13" s="20"/>
      <c r="K13" s="20"/>
      <c r="L13" s="20"/>
      <c r="M13" s="20"/>
    </row>
    <row r="14" spans="1:15" ht="15" x14ac:dyDescent="0.25">
      <c r="B14" s="93" t="s">
        <v>162</v>
      </c>
      <c r="C14" s="94"/>
      <c r="D14" s="94"/>
      <c r="E14" s="94"/>
      <c r="F14" s="94"/>
      <c r="G14" s="94"/>
      <c r="H14" s="94"/>
      <c r="I14" s="94"/>
      <c r="J14" s="94"/>
      <c r="K14" s="94"/>
      <c r="L14" s="94"/>
      <c r="M14" s="95"/>
    </row>
    <row r="15" spans="1:15" ht="14.25" customHeight="1" x14ac:dyDescent="0.2">
      <c r="B15" s="11"/>
      <c r="C15" s="52" t="s">
        <v>230</v>
      </c>
      <c r="M15" s="12"/>
    </row>
    <row r="16" spans="1:15" x14ac:dyDescent="0.2">
      <c r="B16" s="11"/>
      <c r="D16" s="10" t="s">
        <v>219</v>
      </c>
      <c r="M16" s="12"/>
    </row>
    <row r="17" spans="1:17" ht="15" x14ac:dyDescent="0.25">
      <c r="B17" s="11"/>
      <c r="C17" s="21" t="s">
        <v>158</v>
      </c>
      <c r="D17" s="63"/>
      <c r="M17" s="12"/>
    </row>
    <row r="18" spans="1:17" x14ac:dyDescent="0.2">
      <c r="B18" s="11"/>
      <c r="M18" s="12"/>
    </row>
    <row r="19" spans="1:17" x14ac:dyDescent="0.2">
      <c r="B19" s="11"/>
      <c r="D19" s="10" t="s">
        <v>207</v>
      </c>
      <c r="M19" s="12"/>
    </row>
    <row r="20" spans="1:17" ht="15" x14ac:dyDescent="0.25">
      <c r="B20" s="11"/>
      <c r="C20" s="21" t="s">
        <v>157</v>
      </c>
      <c r="D20" s="63"/>
      <c r="M20" s="12"/>
    </row>
    <row r="21" spans="1:17" x14ac:dyDescent="0.2">
      <c r="B21" s="13"/>
      <c r="C21" s="14"/>
      <c r="D21" s="14"/>
      <c r="E21" s="14"/>
      <c r="F21" s="14"/>
      <c r="G21" s="14"/>
      <c r="H21" s="14"/>
      <c r="I21" s="14"/>
      <c r="J21" s="14"/>
      <c r="K21" s="14"/>
      <c r="L21" s="14"/>
      <c r="M21" s="15"/>
    </row>
    <row r="22" spans="1:17" ht="15" x14ac:dyDescent="0.25">
      <c r="B22" s="93" t="s">
        <v>159</v>
      </c>
      <c r="C22" s="94"/>
      <c r="D22" s="94"/>
      <c r="E22" s="94"/>
      <c r="F22" s="94"/>
      <c r="G22" s="94"/>
      <c r="H22" s="94"/>
      <c r="I22" s="94"/>
      <c r="J22" s="94"/>
      <c r="K22" s="94"/>
      <c r="L22" s="94"/>
      <c r="M22" s="95"/>
    </row>
    <row r="23" spans="1:17" x14ac:dyDescent="0.2">
      <c r="B23" s="11"/>
      <c r="M23" s="12"/>
    </row>
    <row r="24" spans="1:17" ht="15" x14ac:dyDescent="0.25">
      <c r="B24" s="11"/>
      <c r="C24" s="10" t="s">
        <v>156</v>
      </c>
      <c r="D24" s="88" t="str">
        <f>IFERROR(D17/D20,"")</f>
        <v/>
      </c>
      <c r="F24" s="22" t="s">
        <v>235</v>
      </c>
      <c r="M24" s="12"/>
    </row>
    <row r="25" spans="1:17" x14ac:dyDescent="0.2">
      <c r="B25" s="13"/>
      <c r="C25" s="14"/>
      <c r="D25" s="14"/>
      <c r="E25" s="14"/>
      <c r="F25" s="14"/>
      <c r="G25" s="14"/>
      <c r="H25" s="14"/>
      <c r="I25" s="14"/>
      <c r="J25" s="14"/>
      <c r="K25" s="14"/>
      <c r="L25" s="14"/>
      <c r="M25" s="15"/>
    </row>
    <row r="26" spans="1:17" s="20" customFormat="1" x14ac:dyDescent="0.2">
      <c r="A26" s="10"/>
      <c r="B26" s="10"/>
      <c r="C26" s="10"/>
      <c r="D26" s="10"/>
      <c r="E26" s="10"/>
      <c r="F26" s="10"/>
      <c r="G26" s="10"/>
      <c r="H26" s="10"/>
      <c r="I26" s="10"/>
      <c r="J26" s="10"/>
      <c r="K26" s="10"/>
      <c r="L26" s="10"/>
      <c r="M26" s="10"/>
      <c r="Q26" s="77"/>
    </row>
  </sheetData>
  <sheetProtection algorithmName="SHA-512" hashValue="l0gwnsPO7XUSWSLnyaqJBYhpLAzyFLzBWUVFGr1c0pOgaf7YuBVhGjn0LFM6N7TDatmpsEzHVAIeHmWMPH3Jhw==" saltValue="8SYXOzWgF+80gm2ichRfGA==" spinCount="100000" sheet="1" objects="1" scenarios="1"/>
  <mergeCells count="13">
    <mergeCell ref="A1:M1"/>
    <mergeCell ref="D9:M9"/>
    <mergeCell ref="D10:M10"/>
    <mergeCell ref="B14:M14"/>
    <mergeCell ref="B22:M22"/>
    <mergeCell ref="D8:M8"/>
    <mergeCell ref="D2:M2"/>
    <mergeCell ref="D3:M3"/>
    <mergeCell ref="D4:M4"/>
    <mergeCell ref="D5:M5"/>
    <mergeCell ref="D6:M6"/>
    <mergeCell ref="A7:C7"/>
    <mergeCell ref="D7:M7"/>
  </mergeCells>
  <conditionalFormatting sqref="A1:M1">
    <cfRule type="containsText" dxfId="15" priority="7" operator="containsText" text="STEP 2">
      <formula>NOT(ISERROR(SEARCH("STEP 2",A1)))</formula>
    </cfRule>
  </conditionalFormatting>
  <conditionalFormatting sqref="B12:C12">
    <cfRule type="cellIs" dxfId="13" priority="4" operator="equal">
      <formula>""</formula>
    </cfRule>
  </conditionalFormatting>
  <conditionalFormatting sqref="D17 D20">
    <cfRule type="cellIs" dxfId="12" priority="6" operator="equal">
      <formula>""</formula>
    </cfRule>
  </conditionalFormatting>
  <dataValidations disablePrompts="1" count="1">
    <dataValidation type="whole" operator="greaterThanOrEqual" allowBlank="1" showInputMessage="1" showErrorMessage="1" errorTitle="Invalid Entry" error="Cell value must be entered as a whole number greater than or equal to zero." sqref="D20 D17" xr:uid="{0007DF0B-0A85-4F40-8EBF-FC22229C3115}">
      <formula1>0</formula1>
    </dataValidation>
  </dataValidations>
  <pageMargins left="0.5" right="0.5" top="0.5" bottom="0.5" header="0.3" footer="0.3"/>
  <pageSetup orientation="landscape" r:id="rId1"/>
  <ignoredErrors>
    <ignoredError sqref="D4" numberStoredAsText="1"/>
  </ignoredErrors>
  <extLst>
    <ext xmlns:x14="http://schemas.microsoft.com/office/spreadsheetml/2009/9/main" uri="{78C0D931-6437-407d-A8EE-F0AAD7539E65}">
      <x14:conditionalFormattings>
        <x14:conditionalFormatting xmlns:xm="http://schemas.microsoft.com/office/excel/2006/main">
          <x14:cfRule type="expression" priority="3" id="{97E9F9CE-F8E9-47DC-B65D-809BC865316A}">
            <xm:f>'Hospital Information'!$C$25&lt;&gt;"GENERAL ACUTE"</xm:f>
            <x14:dxf>
              <numFmt numFmtId="166" formatCode=";;;"/>
              <fill>
                <patternFill patternType="lightUp">
                  <bgColor theme="0"/>
                </patternFill>
              </fill>
              <border>
                <left/>
                <right/>
                <top/>
                <bottom/>
                <vertical/>
                <horizontal/>
              </border>
            </x14:dxf>
          </x14:cfRule>
          <xm:sqref>A2:M25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A5B1-1B2E-4D86-90E3-4EE4F0046BF7}">
  <sheetPr codeName="Sheet8">
    <tabColor rgb="FFFF9B9B"/>
  </sheetPr>
  <dimension ref="A1:AA48"/>
  <sheetViews>
    <sheetView workbookViewId="0">
      <selection sqref="A1:M1"/>
    </sheetView>
  </sheetViews>
  <sheetFormatPr defaultColWidth="9" defaultRowHeight="14.25" x14ac:dyDescent="0.2"/>
  <cols>
    <col min="1" max="2" width="3.625" style="10" customWidth="1"/>
    <col min="3" max="3" width="16.625" style="10" customWidth="1"/>
    <col min="4" max="4" width="19.75" style="10" customWidth="1"/>
    <col min="5" max="5" width="2.625" style="10" customWidth="1"/>
    <col min="6" max="13" width="7.625" style="10" customWidth="1"/>
    <col min="14" max="16384" width="9" style="10"/>
  </cols>
  <sheetData>
    <row r="1" spans="1:25" x14ac:dyDescent="0.2">
      <c r="A1" s="108" t="str">
        <f>IF('Hospital Information'!C25=D10, "STEP 2: "&amp;D10&amp;" DATA ENTRY", D10&amp;" HOSPITALS ONLY - REPORTING TAB NOT APPLICABLE")</f>
        <v>LONG TERM HOSPITALS ONLY - REPORTING TAB NOT APPLICABLE</v>
      </c>
      <c r="B1" s="108"/>
      <c r="C1" s="108"/>
      <c r="D1" s="108"/>
      <c r="E1" s="108"/>
      <c r="F1" s="108"/>
      <c r="G1" s="108"/>
      <c r="H1" s="108"/>
      <c r="I1" s="108"/>
      <c r="J1" s="108"/>
      <c r="K1" s="108"/>
      <c r="L1" s="108"/>
      <c r="M1" s="108"/>
    </row>
    <row r="2" spans="1:25" s="30" customFormat="1" ht="30" customHeight="1" x14ac:dyDescent="0.2">
      <c r="A2" s="24" t="s">
        <v>145</v>
      </c>
      <c r="B2" s="25"/>
      <c r="C2" s="29"/>
      <c r="D2" s="101" t="s">
        <v>171</v>
      </c>
      <c r="E2" s="101"/>
      <c r="F2" s="101"/>
      <c r="G2" s="101"/>
      <c r="H2" s="101"/>
      <c r="I2" s="101"/>
      <c r="J2" s="101"/>
      <c r="K2" s="101"/>
      <c r="L2" s="101"/>
      <c r="M2" s="101"/>
    </row>
    <row r="3" spans="1:25" s="30" customFormat="1" ht="30" customHeight="1" x14ac:dyDescent="0.2">
      <c r="A3" s="24" t="s">
        <v>178</v>
      </c>
      <c r="B3" s="25"/>
      <c r="C3" s="29"/>
      <c r="D3" s="109" t="s">
        <v>209</v>
      </c>
      <c r="E3" s="101"/>
      <c r="F3" s="101"/>
      <c r="G3" s="101"/>
      <c r="H3" s="101"/>
      <c r="I3" s="101"/>
      <c r="J3" s="101"/>
      <c r="K3" s="101"/>
      <c r="L3" s="101"/>
      <c r="M3" s="101"/>
    </row>
    <row r="4" spans="1:25" s="30" customFormat="1" ht="15" customHeight="1" x14ac:dyDescent="0.2">
      <c r="A4" s="24" t="s">
        <v>155</v>
      </c>
      <c r="B4" s="25"/>
      <c r="C4" s="29"/>
      <c r="D4" s="96" t="s">
        <v>503</v>
      </c>
      <c r="E4" s="96"/>
      <c r="F4" s="96"/>
      <c r="G4" s="96"/>
      <c r="H4" s="96"/>
      <c r="I4" s="96"/>
      <c r="J4" s="96"/>
      <c r="K4" s="96"/>
      <c r="L4" s="96"/>
      <c r="M4" s="96"/>
    </row>
    <row r="5" spans="1:25" ht="45.75" customHeight="1" x14ac:dyDescent="0.2">
      <c r="A5" s="24" t="s">
        <v>158</v>
      </c>
      <c r="B5" s="25"/>
      <c r="C5" s="23"/>
      <c r="D5" s="110" t="s">
        <v>224</v>
      </c>
      <c r="E5" s="111"/>
      <c r="F5" s="111"/>
      <c r="G5" s="111"/>
      <c r="H5" s="111"/>
      <c r="I5" s="111"/>
      <c r="J5" s="111"/>
      <c r="K5" s="111"/>
      <c r="L5" s="111"/>
      <c r="M5" s="112"/>
    </row>
    <row r="6" spans="1:25" ht="47.25" customHeight="1" x14ac:dyDescent="0.2">
      <c r="A6" s="24" t="s">
        <v>157</v>
      </c>
      <c r="B6" s="25"/>
      <c r="C6" s="23"/>
      <c r="D6" s="110" t="s">
        <v>225</v>
      </c>
      <c r="E6" s="111"/>
      <c r="F6" s="111"/>
      <c r="G6" s="111"/>
      <c r="H6" s="111"/>
      <c r="I6" s="111"/>
      <c r="J6" s="111"/>
      <c r="K6" s="111"/>
      <c r="L6" s="111"/>
      <c r="M6" s="112"/>
    </row>
    <row r="7" spans="1:25" ht="15" customHeight="1" x14ac:dyDescent="0.2">
      <c r="A7" s="102" t="s">
        <v>509</v>
      </c>
      <c r="B7" s="103"/>
      <c r="C7" s="104"/>
      <c r="D7" s="105" t="s">
        <v>170</v>
      </c>
      <c r="E7" s="106"/>
      <c r="F7" s="106"/>
      <c r="G7" s="106"/>
      <c r="H7" s="106"/>
      <c r="I7" s="106"/>
      <c r="J7" s="106"/>
      <c r="K7" s="106"/>
      <c r="L7" s="106"/>
      <c r="M7" s="107"/>
    </row>
    <row r="8" spans="1:25" s="30" customFormat="1" ht="15" customHeight="1" x14ac:dyDescent="0.2">
      <c r="A8" s="24" t="s">
        <v>161</v>
      </c>
      <c r="B8" s="25"/>
      <c r="C8" s="29"/>
      <c r="D8" s="97" t="s">
        <v>513</v>
      </c>
      <c r="E8" s="98"/>
      <c r="F8" s="98"/>
      <c r="G8" s="98"/>
      <c r="H8" s="98"/>
      <c r="I8" s="98"/>
      <c r="J8" s="98"/>
      <c r="K8" s="98"/>
      <c r="L8" s="98"/>
      <c r="M8" s="99"/>
      <c r="Q8" s="10"/>
      <c r="R8" s="10"/>
      <c r="S8" s="10"/>
      <c r="T8" s="10"/>
    </row>
    <row r="9" spans="1:25" ht="30" customHeight="1" x14ac:dyDescent="0.2">
      <c r="A9" s="24" t="s">
        <v>180</v>
      </c>
      <c r="B9" s="25"/>
      <c r="C9" s="23"/>
      <c r="D9" s="101" t="s">
        <v>502</v>
      </c>
      <c r="E9" s="101"/>
      <c r="F9" s="101"/>
      <c r="G9" s="101"/>
      <c r="H9" s="101"/>
      <c r="I9" s="101"/>
      <c r="J9" s="101"/>
      <c r="K9" s="101"/>
      <c r="L9" s="101"/>
      <c r="M9" s="101"/>
    </row>
    <row r="10" spans="1:25" s="30" customFormat="1" ht="30" customHeight="1" x14ac:dyDescent="0.2">
      <c r="A10" s="24" t="s">
        <v>154</v>
      </c>
      <c r="B10" s="25"/>
      <c r="C10" s="29"/>
      <c r="D10" s="100" t="s">
        <v>206</v>
      </c>
      <c r="E10" s="100"/>
      <c r="F10" s="100"/>
      <c r="G10" s="100"/>
      <c r="H10" s="100"/>
      <c r="I10" s="100"/>
      <c r="J10" s="100"/>
      <c r="K10" s="100"/>
      <c r="L10" s="100"/>
      <c r="M10" s="100"/>
    </row>
    <row r="12" spans="1:25" s="78" customFormat="1" x14ac:dyDescent="0.2">
      <c r="A12" s="20"/>
      <c r="B12" s="81"/>
      <c r="C12" s="82"/>
      <c r="D12" s="85"/>
      <c r="E12" s="86"/>
      <c r="F12" s="85" t="s">
        <v>151</v>
      </c>
      <c r="G12" s="86"/>
      <c r="H12" s="86"/>
      <c r="I12" s="86"/>
      <c r="J12" s="86"/>
      <c r="K12" s="86"/>
      <c r="L12" s="86"/>
      <c r="M12" s="87"/>
    </row>
    <row r="13" spans="1:25" x14ac:dyDescent="0.2">
      <c r="A13" s="20"/>
      <c r="B13" s="20"/>
      <c r="C13" s="20"/>
      <c r="D13" s="20"/>
      <c r="E13" s="20"/>
      <c r="F13" s="20"/>
      <c r="G13" s="20"/>
      <c r="H13" s="20"/>
      <c r="I13" s="20"/>
      <c r="J13" s="20"/>
      <c r="K13" s="20"/>
      <c r="L13" s="20"/>
      <c r="M13" s="20"/>
    </row>
    <row r="14" spans="1:25" ht="15" x14ac:dyDescent="0.25">
      <c r="B14" s="93" t="s">
        <v>162</v>
      </c>
      <c r="C14" s="94"/>
      <c r="D14" s="94"/>
      <c r="E14" s="94"/>
      <c r="F14" s="94"/>
      <c r="G14" s="94"/>
      <c r="H14" s="94"/>
      <c r="I14" s="94"/>
      <c r="J14" s="94"/>
      <c r="K14" s="94"/>
      <c r="L14" s="94"/>
      <c r="M14" s="95"/>
    </row>
    <row r="15" spans="1:25" x14ac:dyDescent="0.2">
      <c r="B15" s="11"/>
      <c r="C15" s="51" t="s">
        <v>230</v>
      </c>
      <c r="M15" s="12"/>
    </row>
    <row r="16" spans="1:25" x14ac:dyDescent="0.2">
      <c r="B16" s="11"/>
      <c r="D16" s="10" t="s">
        <v>214</v>
      </c>
      <c r="M16" s="12"/>
      <c r="Q16" s="19"/>
      <c r="R16" s="19"/>
      <c r="S16" s="19"/>
      <c r="T16" s="19"/>
      <c r="U16" s="19"/>
      <c r="V16" s="19"/>
      <c r="W16" s="19"/>
      <c r="X16" s="19"/>
      <c r="Y16" s="19"/>
    </row>
    <row r="17" spans="2:25" ht="15" x14ac:dyDescent="0.25">
      <c r="B17" s="11"/>
      <c r="C17" s="21" t="s">
        <v>158</v>
      </c>
      <c r="D17" s="63"/>
      <c r="M17" s="12"/>
      <c r="Q17" s="19"/>
      <c r="R17" s="19"/>
      <c r="S17" s="19"/>
      <c r="T17" s="19"/>
      <c r="U17" s="19"/>
      <c r="V17" s="19"/>
      <c r="W17" s="19"/>
      <c r="X17" s="19"/>
      <c r="Y17" s="19"/>
    </row>
    <row r="18" spans="2:25" ht="15" x14ac:dyDescent="0.25">
      <c r="B18" s="11"/>
      <c r="C18" s="21"/>
      <c r="M18" s="12"/>
    </row>
    <row r="19" spans="2:25" ht="15" x14ac:dyDescent="0.25">
      <c r="B19" s="11"/>
      <c r="C19" s="21"/>
      <c r="D19" s="10" t="s">
        <v>213</v>
      </c>
      <c r="M19" s="12"/>
    </row>
    <row r="20" spans="2:25" ht="15" x14ac:dyDescent="0.25">
      <c r="B20" s="11"/>
      <c r="C20" s="21" t="s">
        <v>146</v>
      </c>
      <c r="D20" s="63"/>
      <c r="M20" s="12"/>
    </row>
    <row r="21" spans="2:25" x14ac:dyDescent="0.2">
      <c r="B21" s="11"/>
      <c r="M21" s="12"/>
    </row>
    <row r="22" spans="2:25" ht="15" x14ac:dyDescent="0.25">
      <c r="B22" s="93" t="s">
        <v>159</v>
      </c>
      <c r="C22" s="94"/>
      <c r="D22" s="94"/>
      <c r="E22" s="94"/>
      <c r="F22" s="94"/>
      <c r="G22" s="94"/>
      <c r="H22" s="94"/>
      <c r="I22" s="94"/>
      <c r="J22" s="94"/>
      <c r="K22" s="94"/>
      <c r="L22" s="94"/>
      <c r="M22" s="95"/>
    </row>
    <row r="23" spans="2:25" x14ac:dyDescent="0.2">
      <c r="B23" s="11"/>
      <c r="M23" s="12"/>
    </row>
    <row r="24" spans="2:25" ht="15" x14ac:dyDescent="0.25">
      <c r="B24" s="11"/>
      <c r="C24" s="10" t="s">
        <v>156</v>
      </c>
      <c r="D24" s="89" t="str">
        <f>IFERROR(D17/D20,"0")</f>
        <v>0</v>
      </c>
      <c r="F24" s="22" t="s">
        <v>189</v>
      </c>
      <c r="M24" s="12"/>
    </row>
    <row r="25" spans="2:25" x14ac:dyDescent="0.2">
      <c r="B25" s="13"/>
      <c r="C25" s="14"/>
      <c r="D25" s="14"/>
      <c r="E25" s="14"/>
      <c r="F25" s="14"/>
      <c r="G25" s="14"/>
      <c r="H25" s="14"/>
      <c r="I25" s="14"/>
      <c r="J25" s="14"/>
      <c r="K25" s="14"/>
      <c r="L25" s="14"/>
      <c r="M25" s="15"/>
    </row>
    <row r="27" spans="2:25" s="20" customFormat="1" x14ac:dyDescent="0.2"/>
    <row r="28" spans="2:25" x14ac:dyDescent="0.2">
      <c r="B28" s="20"/>
    </row>
    <row r="44" spans="17:27" x14ac:dyDescent="0.2">
      <c r="Q44" s="18"/>
      <c r="R44" s="18"/>
      <c r="S44" s="18"/>
      <c r="T44" s="18"/>
      <c r="U44" s="18"/>
      <c r="V44" s="18"/>
      <c r="W44" s="18"/>
      <c r="X44" s="18"/>
      <c r="Y44" s="18"/>
      <c r="Z44" s="18"/>
      <c r="AA44" s="18"/>
    </row>
    <row r="45" spans="17:27" x14ac:dyDescent="0.2">
      <c r="Q45" s="18"/>
      <c r="R45" s="18"/>
      <c r="S45" s="18"/>
      <c r="T45" s="18"/>
      <c r="U45" s="18"/>
      <c r="V45" s="18"/>
      <c r="W45" s="18"/>
      <c r="X45" s="18"/>
      <c r="Y45" s="18"/>
      <c r="Z45" s="18"/>
      <c r="AA45" s="18"/>
    </row>
    <row r="46" spans="17:27" ht="14.25" customHeight="1" x14ac:dyDescent="0.2">
      <c r="Q46" s="18"/>
      <c r="R46" s="18"/>
      <c r="S46" s="18"/>
      <c r="T46" s="18"/>
      <c r="U46" s="18"/>
      <c r="V46" s="18"/>
      <c r="W46" s="18"/>
      <c r="X46" s="18"/>
      <c r="Y46" s="18"/>
      <c r="Z46" s="18"/>
      <c r="AA46" s="18"/>
    </row>
    <row r="47" spans="17:27" x14ac:dyDescent="0.2">
      <c r="Q47" s="18"/>
      <c r="R47" s="18"/>
      <c r="S47" s="18"/>
      <c r="T47" s="18"/>
      <c r="U47" s="18"/>
      <c r="V47" s="18"/>
      <c r="W47" s="18"/>
      <c r="X47" s="18"/>
      <c r="Y47" s="18"/>
      <c r="Z47" s="18"/>
      <c r="AA47" s="18"/>
    </row>
    <row r="48" spans="17:27" x14ac:dyDescent="0.2">
      <c r="Q48" s="18"/>
      <c r="R48" s="18"/>
      <c r="S48" s="18"/>
      <c r="T48" s="18"/>
      <c r="U48" s="18"/>
      <c r="V48" s="18"/>
      <c r="W48" s="18"/>
      <c r="X48" s="18"/>
      <c r="Y48" s="18"/>
      <c r="Z48" s="18"/>
      <c r="AA48" s="18"/>
    </row>
  </sheetData>
  <sheetProtection algorithmName="SHA-512" hashValue="mDjTKp7WIeSmUXzGFBevd6+fi5MRtRJbg0zVSVGRKdbYgl1Frgj7Y1W2sP08IanckYSxIxJBib6XEslzPBh8zA==" saltValue="zNzi0Bjm7hoduTIYCtcRNQ==" spinCount="100000" sheet="1" objects="1" scenarios="1"/>
  <mergeCells count="13">
    <mergeCell ref="A1:M1"/>
    <mergeCell ref="B14:M14"/>
    <mergeCell ref="B22:M22"/>
    <mergeCell ref="D2:M2"/>
    <mergeCell ref="D4:M4"/>
    <mergeCell ref="D8:M8"/>
    <mergeCell ref="D10:M10"/>
    <mergeCell ref="D5:M5"/>
    <mergeCell ref="D6:M6"/>
    <mergeCell ref="D3:M3"/>
    <mergeCell ref="D9:M9"/>
    <mergeCell ref="A7:C7"/>
    <mergeCell ref="D7:M7"/>
  </mergeCells>
  <conditionalFormatting sqref="A1:M1">
    <cfRule type="containsText" dxfId="11" priority="5" operator="containsText" text="STEP 2">
      <formula>NOT(ISERROR(SEARCH("STEP 2",A1)))</formula>
    </cfRule>
  </conditionalFormatting>
  <conditionalFormatting sqref="B12:C12">
    <cfRule type="cellIs" dxfId="9" priority="3" operator="equal">
      <formula>""</formula>
    </cfRule>
  </conditionalFormatting>
  <conditionalFormatting sqref="D17 D20">
    <cfRule type="cellIs" dxfId="8" priority="4" operator="equal">
      <formula>""</formula>
    </cfRule>
  </conditionalFormatting>
  <dataValidations count="1">
    <dataValidation type="whole" operator="greaterThanOrEqual" allowBlank="1" showInputMessage="1" showErrorMessage="1" errorTitle="Invalid Entry" error="Cell value must be entered as a whole number greater than or equal to zero." sqref="D20 D17" xr:uid="{9B92DC19-2260-4F83-987F-5A44606BDEC9}">
      <formula1>0</formula1>
    </dataValidation>
  </dataValidations>
  <pageMargins left="0.5" right="0.5" top="0.5" bottom="0.5" header="0.3" footer="0.3"/>
  <pageSetup orientation="landscape" r:id="rId1"/>
  <ignoredErrors>
    <ignoredError sqref="D4" numberStoredAsText="1"/>
  </ignoredErrors>
  <extLst>
    <ext xmlns:x14="http://schemas.microsoft.com/office/spreadsheetml/2009/9/main" uri="{78C0D931-6437-407d-A8EE-F0AAD7539E65}">
      <x14:conditionalFormattings>
        <x14:conditionalFormatting xmlns:xm="http://schemas.microsoft.com/office/excel/2006/main">
          <x14:cfRule type="expression" priority="2" id="{A3D4254F-B71E-450B-B0FA-456A70806199}">
            <xm:f>'Hospital Information'!$C$25&lt;&gt;"LONG TERM"</xm:f>
            <x14:dxf>
              <numFmt numFmtId="166" formatCode=";;;"/>
              <fill>
                <patternFill patternType="lightUp">
                  <bgColor theme="0"/>
                </patternFill>
              </fill>
              <border>
                <left/>
                <right/>
                <top/>
                <bottom/>
                <vertical/>
                <horizontal/>
              </border>
            </x14:dxf>
          </x14:cfRule>
          <xm:sqref>A2:M25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162BF-9CDF-4E28-8D22-3104E553966E}">
  <sheetPr codeName="Sheet9">
    <tabColor theme="2" tint="-9.9978637043366805E-2"/>
  </sheetPr>
  <dimension ref="A1:Q29"/>
  <sheetViews>
    <sheetView zoomScaleNormal="100" zoomScaleSheetLayoutView="120" workbookViewId="0">
      <selection sqref="A1:M1"/>
    </sheetView>
  </sheetViews>
  <sheetFormatPr defaultColWidth="9" defaultRowHeight="14.25" x14ac:dyDescent="0.2"/>
  <cols>
    <col min="1" max="2" width="3.625" style="10" customWidth="1"/>
    <col min="3" max="3" width="16.625" style="10" customWidth="1"/>
    <col min="4" max="4" width="19.75" style="10" customWidth="1"/>
    <col min="5" max="5" width="2.625" style="10" customWidth="1"/>
    <col min="6" max="13" width="7.625" style="10" customWidth="1"/>
    <col min="14" max="14" width="6.625" style="10" customWidth="1"/>
    <col min="15" max="16384" width="9" style="10"/>
  </cols>
  <sheetData>
    <row r="1" spans="1:17" x14ac:dyDescent="0.2">
      <c r="A1" s="108" t="str">
        <f>IF('Hospital Information'!C25=D10, "STEP 2: "&amp;D10&amp;" DATA ENTRY", D10&amp;" HOSPITALS ONLY - REPORTING TAB NOT APPLICABLE")</f>
        <v>PSYCHIATRIC HOSPITALS ONLY - REPORTING TAB NOT APPLICABLE</v>
      </c>
      <c r="B1" s="108"/>
      <c r="C1" s="108"/>
      <c r="D1" s="108"/>
      <c r="E1" s="108"/>
      <c r="F1" s="108"/>
      <c r="G1" s="108"/>
      <c r="H1" s="108"/>
      <c r="I1" s="108"/>
      <c r="J1" s="108"/>
      <c r="K1" s="108"/>
      <c r="L1" s="108"/>
      <c r="M1" s="108"/>
    </row>
    <row r="2" spans="1:17" ht="30" customHeight="1" x14ac:dyDescent="0.2">
      <c r="A2" s="24" t="s">
        <v>145</v>
      </c>
      <c r="B2" s="25"/>
      <c r="C2" s="23"/>
      <c r="D2" s="101" t="s">
        <v>226</v>
      </c>
      <c r="E2" s="101"/>
      <c r="F2" s="101"/>
      <c r="G2" s="101"/>
      <c r="H2" s="101"/>
      <c r="I2" s="101"/>
      <c r="J2" s="101"/>
      <c r="K2" s="101"/>
      <c r="L2" s="101"/>
      <c r="M2" s="101"/>
    </row>
    <row r="3" spans="1:17" ht="30" customHeight="1" x14ac:dyDescent="0.2">
      <c r="A3" s="24" t="s">
        <v>178</v>
      </c>
      <c r="B3" s="25"/>
      <c r="C3" s="23"/>
      <c r="D3" s="109" t="s">
        <v>228</v>
      </c>
      <c r="E3" s="109"/>
      <c r="F3" s="109"/>
      <c r="G3" s="109"/>
      <c r="H3" s="109"/>
      <c r="I3" s="109"/>
      <c r="J3" s="109"/>
      <c r="K3" s="109"/>
      <c r="L3" s="109"/>
      <c r="M3" s="109"/>
    </row>
    <row r="4" spans="1:17" ht="15" customHeight="1" x14ac:dyDescent="0.2">
      <c r="A4" s="24" t="s">
        <v>155</v>
      </c>
      <c r="B4" s="25"/>
      <c r="C4" s="23"/>
      <c r="D4" s="96" t="s">
        <v>504</v>
      </c>
      <c r="E4" s="96"/>
      <c r="F4" s="96"/>
      <c r="G4" s="96"/>
      <c r="H4" s="96"/>
      <c r="I4" s="96"/>
      <c r="J4" s="96"/>
      <c r="K4" s="96"/>
      <c r="L4" s="96"/>
      <c r="M4" s="96"/>
      <c r="Q4" s="16"/>
    </row>
    <row r="5" spans="1:17" ht="30" customHeight="1" x14ac:dyDescent="0.2">
      <c r="A5" s="24" t="s">
        <v>158</v>
      </c>
      <c r="B5" s="25"/>
      <c r="C5" s="23"/>
      <c r="D5" s="110" t="s">
        <v>462</v>
      </c>
      <c r="E5" s="111"/>
      <c r="F5" s="111"/>
      <c r="G5" s="111"/>
      <c r="H5" s="111"/>
      <c r="I5" s="111"/>
      <c r="J5" s="111"/>
      <c r="K5" s="111"/>
      <c r="L5" s="111"/>
      <c r="M5" s="112"/>
    </row>
    <row r="6" spans="1:17" ht="30" customHeight="1" x14ac:dyDescent="0.2">
      <c r="A6" s="24" t="s">
        <v>157</v>
      </c>
      <c r="B6" s="25"/>
      <c r="C6" s="23"/>
      <c r="D6" s="128" t="s">
        <v>175</v>
      </c>
      <c r="E6" s="129"/>
      <c r="F6" s="129"/>
      <c r="G6" s="129"/>
      <c r="H6" s="129"/>
      <c r="I6" s="129"/>
      <c r="J6" s="129"/>
      <c r="K6" s="129"/>
      <c r="L6" s="129"/>
      <c r="M6" s="130"/>
    </row>
    <row r="7" spans="1:17" ht="15" customHeight="1" x14ac:dyDescent="0.2">
      <c r="A7" s="102" t="s">
        <v>509</v>
      </c>
      <c r="B7" s="103"/>
      <c r="C7" s="104"/>
      <c r="D7" s="105" t="s">
        <v>170</v>
      </c>
      <c r="E7" s="106"/>
      <c r="F7" s="106"/>
      <c r="G7" s="106"/>
      <c r="H7" s="106"/>
      <c r="I7" s="106"/>
      <c r="J7" s="106"/>
      <c r="K7" s="106"/>
      <c r="L7" s="106"/>
      <c r="M7" s="107"/>
    </row>
    <row r="8" spans="1:17" ht="15" customHeight="1" x14ac:dyDescent="0.2">
      <c r="A8" s="24" t="s">
        <v>161</v>
      </c>
      <c r="B8" s="25"/>
      <c r="C8" s="23"/>
      <c r="D8" s="97" t="s">
        <v>514</v>
      </c>
      <c r="E8" s="98"/>
      <c r="F8" s="98"/>
      <c r="G8" s="98"/>
      <c r="H8" s="98"/>
      <c r="I8" s="98"/>
      <c r="J8" s="98"/>
      <c r="K8" s="98"/>
      <c r="L8" s="98"/>
      <c r="M8" s="99"/>
    </row>
    <row r="9" spans="1:17" ht="30" customHeight="1" x14ac:dyDescent="0.2">
      <c r="A9" s="24" t="s">
        <v>180</v>
      </c>
      <c r="B9" s="25"/>
      <c r="C9" s="23"/>
      <c r="D9" s="101" t="s">
        <v>502</v>
      </c>
      <c r="E9" s="101"/>
      <c r="F9" s="101"/>
      <c r="G9" s="101"/>
      <c r="H9" s="101"/>
      <c r="I9" s="101"/>
      <c r="J9" s="101"/>
      <c r="K9" s="101"/>
      <c r="L9" s="101"/>
      <c r="M9" s="101"/>
    </row>
    <row r="10" spans="1:17" ht="30" customHeight="1" x14ac:dyDescent="0.2">
      <c r="A10" s="24" t="s">
        <v>154</v>
      </c>
      <c r="B10" s="25"/>
      <c r="C10" s="23"/>
      <c r="D10" s="101" t="s">
        <v>205</v>
      </c>
      <c r="E10" s="101"/>
      <c r="F10" s="101"/>
      <c r="G10" s="101"/>
      <c r="H10" s="101"/>
      <c r="I10" s="101"/>
      <c r="J10" s="101"/>
      <c r="K10" s="101"/>
      <c r="L10" s="101"/>
      <c r="M10" s="101"/>
    </row>
    <row r="12" spans="1:17" s="78" customFormat="1" x14ac:dyDescent="0.2">
      <c r="A12" s="20"/>
      <c r="B12" s="81"/>
      <c r="C12" s="82"/>
      <c r="D12" s="85"/>
      <c r="E12" s="86"/>
      <c r="F12" s="85" t="s">
        <v>151</v>
      </c>
      <c r="G12" s="86"/>
      <c r="H12" s="86"/>
      <c r="I12" s="86"/>
      <c r="J12" s="86"/>
      <c r="K12" s="86"/>
      <c r="L12" s="86"/>
      <c r="M12" s="87"/>
    </row>
    <row r="14" spans="1:17" ht="15" x14ac:dyDescent="0.25">
      <c r="B14" s="93" t="s">
        <v>162</v>
      </c>
      <c r="C14" s="94"/>
      <c r="D14" s="94"/>
      <c r="E14" s="94"/>
      <c r="F14" s="94"/>
      <c r="G14" s="94"/>
      <c r="H14" s="94"/>
      <c r="I14" s="94"/>
      <c r="J14" s="94"/>
      <c r="K14" s="94"/>
      <c r="L14" s="94"/>
      <c r="M14" s="95"/>
    </row>
    <row r="15" spans="1:17" x14ac:dyDescent="0.2">
      <c r="B15" s="11"/>
      <c r="C15" s="51" t="s">
        <v>230</v>
      </c>
      <c r="M15" s="12"/>
    </row>
    <row r="16" spans="1:17" x14ac:dyDescent="0.2">
      <c r="B16" s="11"/>
      <c r="D16" s="10" t="s">
        <v>532</v>
      </c>
      <c r="M16" s="12"/>
    </row>
    <row r="17" spans="2:15" ht="15" x14ac:dyDescent="0.25">
      <c r="B17" s="11"/>
      <c r="C17" s="21" t="s">
        <v>158</v>
      </c>
      <c r="D17" s="63"/>
      <c r="M17" s="12"/>
    </row>
    <row r="18" spans="2:15" x14ac:dyDescent="0.2">
      <c r="B18" s="11"/>
      <c r="M18" s="12"/>
    </row>
    <row r="19" spans="2:15" x14ac:dyDescent="0.2">
      <c r="B19" s="11"/>
      <c r="D19" s="10" t="s">
        <v>218</v>
      </c>
      <c r="M19" s="12"/>
    </row>
    <row r="20" spans="2:15" ht="15" x14ac:dyDescent="0.25">
      <c r="B20" s="11"/>
      <c r="C20" s="21" t="s">
        <v>157</v>
      </c>
      <c r="D20" s="64"/>
      <c r="I20" s="16"/>
      <c r="M20" s="12"/>
    </row>
    <row r="21" spans="2:15" x14ac:dyDescent="0.2">
      <c r="B21" s="11"/>
      <c r="M21" s="12"/>
    </row>
    <row r="22" spans="2:15" ht="15" x14ac:dyDescent="0.25">
      <c r="B22" s="93" t="s">
        <v>159</v>
      </c>
      <c r="C22" s="94"/>
      <c r="D22" s="94"/>
      <c r="E22" s="94"/>
      <c r="F22" s="94"/>
      <c r="G22" s="94"/>
      <c r="H22" s="94"/>
      <c r="I22" s="94"/>
      <c r="J22" s="94"/>
      <c r="K22" s="94"/>
      <c r="L22" s="94"/>
      <c r="M22" s="95"/>
    </row>
    <row r="23" spans="2:15" x14ac:dyDescent="0.2">
      <c r="B23" s="11"/>
      <c r="M23" s="12"/>
    </row>
    <row r="24" spans="2:15" ht="15" x14ac:dyDescent="0.25">
      <c r="B24" s="11"/>
      <c r="C24" s="10" t="s">
        <v>160</v>
      </c>
      <c r="D24" s="17">
        <f>IFERROR(D17/60,"")</f>
        <v>0</v>
      </c>
      <c r="F24" s="22" t="s">
        <v>169</v>
      </c>
      <c r="H24" s="22"/>
      <c r="M24" s="12"/>
    </row>
    <row r="25" spans="2:15" x14ac:dyDescent="0.2">
      <c r="B25" s="11"/>
      <c r="M25" s="12"/>
    </row>
    <row r="26" spans="2:15" ht="15" x14ac:dyDescent="0.25">
      <c r="B26" s="11"/>
      <c r="C26" s="10" t="s">
        <v>156</v>
      </c>
      <c r="D26" s="36" t="str">
        <f>IFERROR((D24*1000)/(D20*24),"0")</f>
        <v>0</v>
      </c>
      <c r="F26" s="22" t="s">
        <v>231</v>
      </c>
      <c r="H26" s="22"/>
      <c r="M26" s="12"/>
      <c r="O26" s="16"/>
    </row>
    <row r="27" spans="2:15" x14ac:dyDescent="0.2">
      <c r="B27" s="13"/>
      <c r="C27" s="14"/>
      <c r="D27" s="14"/>
      <c r="E27" s="14"/>
      <c r="F27" s="14"/>
      <c r="G27" s="14"/>
      <c r="H27" s="14"/>
      <c r="I27" s="14"/>
      <c r="J27" s="14"/>
      <c r="K27" s="14"/>
      <c r="L27" s="14"/>
      <c r="M27" s="15"/>
    </row>
    <row r="29" spans="2:15" x14ac:dyDescent="0.2">
      <c r="B29" s="20"/>
    </row>
  </sheetData>
  <sheetProtection algorithmName="SHA-512" hashValue="zCzkqPmagKfEzvG6m8E+Ks8mFwoJ4epO6euf3r72Hq2DDsvMyRUbrrXM2LjqOjNdmOppUNXxDR62jbq67vq1OQ==" saltValue="CH7NxurCdZAAXa68jGwnMw==" spinCount="100000" sheet="1" objects="1" scenarios="1"/>
  <mergeCells count="13">
    <mergeCell ref="A1:M1"/>
    <mergeCell ref="B14:M14"/>
    <mergeCell ref="B22:M22"/>
    <mergeCell ref="D2:M2"/>
    <mergeCell ref="D4:M4"/>
    <mergeCell ref="D8:M8"/>
    <mergeCell ref="D10:M10"/>
    <mergeCell ref="D5:M5"/>
    <mergeCell ref="D6:M6"/>
    <mergeCell ref="D3:M3"/>
    <mergeCell ref="D9:M9"/>
    <mergeCell ref="A7:C7"/>
    <mergeCell ref="D7:M7"/>
  </mergeCells>
  <conditionalFormatting sqref="A1:M1">
    <cfRule type="containsText" dxfId="7" priority="7" operator="containsText" text="STEP 2">
      <formula>NOT(ISERROR(SEARCH("STEP 2",A1)))</formula>
    </cfRule>
  </conditionalFormatting>
  <conditionalFormatting sqref="B12:C12">
    <cfRule type="cellIs" dxfId="5" priority="5" operator="equal">
      <formula>""</formula>
    </cfRule>
  </conditionalFormatting>
  <conditionalFormatting sqref="D17 D20">
    <cfRule type="cellIs" dxfId="4" priority="6" operator="equal">
      <formula>""</formula>
    </cfRule>
  </conditionalFormatting>
  <dataValidations count="1">
    <dataValidation type="whole" operator="greaterThanOrEqual" allowBlank="1" showInputMessage="1" showErrorMessage="1" errorTitle="Invalid Entry" error="Cell value must be entered as a whole number greater than or equal to zero." sqref="D20 D17" xr:uid="{6DB164A3-290C-4AE3-8BB2-5154DDB2777D}">
      <formula1>0</formula1>
    </dataValidation>
  </dataValidations>
  <pageMargins left="0.5" right="0.5" top="0.5" bottom="0.5" header="0.3" footer="0.3"/>
  <pageSetup orientation="landscape" r:id="rId1"/>
  <ignoredErrors>
    <ignoredError sqref="D4"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5AE907C5-271C-4FF3-9127-F50F5B9923D6}">
            <xm:f>'Hospital Information'!$C$25&lt;&gt;"PSYCHIATRIC"</xm:f>
            <x14:dxf>
              <numFmt numFmtId="166" formatCode=";;;"/>
              <fill>
                <patternFill patternType="lightUp">
                  <bgColor theme="0"/>
                </patternFill>
              </fill>
              <border>
                <left/>
                <right/>
                <top/>
                <bottom/>
                <vertical/>
                <horizontal/>
              </border>
            </x14:dxf>
          </x14:cfRule>
          <xm:sqref>A2:M27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68F2-2BB0-44A7-B602-1FF455ADC9E1}">
  <sheetPr codeName="Sheet10">
    <tabColor rgb="FFFF9900"/>
  </sheetPr>
  <dimension ref="A1:AB48"/>
  <sheetViews>
    <sheetView workbookViewId="0">
      <selection sqref="A1:M1"/>
    </sheetView>
  </sheetViews>
  <sheetFormatPr defaultColWidth="9" defaultRowHeight="14.25" x14ac:dyDescent="0.2"/>
  <cols>
    <col min="1" max="2" width="3.625" style="10" customWidth="1"/>
    <col min="3" max="3" width="16.625" style="10" customWidth="1"/>
    <col min="4" max="4" width="19.75" style="10" customWidth="1"/>
    <col min="5" max="5" width="2.625" style="10" customWidth="1"/>
    <col min="6" max="13" width="7.625" style="10" customWidth="1"/>
    <col min="14" max="16384" width="9" style="10"/>
  </cols>
  <sheetData>
    <row r="1" spans="1:26" x14ac:dyDescent="0.2">
      <c r="A1" s="108" t="str">
        <f>IF('Hospital Information'!C25=D10, "STEP 2: "&amp;D10&amp;" DATA ENTRY", D10&amp;" HOSPITALS ONLY - REPORTING TAB NOT APPLICABLE")</f>
        <v>REHABILITATION HOSPITALS ONLY - REPORTING TAB NOT APPLICABLE</v>
      </c>
      <c r="B1" s="108"/>
      <c r="C1" s="108"/>
      <c r="D1" s="108"/>
      <c r="E1" s="108"/>
      <c r="F1" s="108"/>
      <c r="G1" s="108"/>
      <c r="H1" s="108"/>
      <c r="I1" s="108"/>
      <c r="J1" s="108"/>
      <c r="K1" s="108"/>
      <c r="L1" s="108"/>
      <c r="M1" s="108"/>
    </row>
    <row r="2" spans="1:26" s="30" customFormat="1" ht="30" customHeight="1" x14ac:dyDescent="0.2">
      <c r="A2" s="24" t="s">
        <v>145</v>
      </c>
      <c r="B2" s="25"/>
      <c r="C2" s="29"/>
      <c r="D2" s="101" t="s">
        <v>171</v>
      </c>
      <c r="E2" s="101"/>
      <c r="F2" s="101"/>
      <c r="G2" s="101"/>
      <c r="H2" s="101"/>
      <c r="I2" s="101"/>
      <c r="J2" s="101"/>
      <c r="K2" s="101"/>
      <c r="L2" s="101"/>
      <c r="M2" s="101"/>
    </row>
    <row r="3" spans="1:26" s="30" customFormat="1" ht="30" customHeight="1" x14ac:dyDescent="0.2">
      <c r="A3" s="24" t="s">
        <v>178</v>
      </c>
      <c r="B3" s="25"/>
      <c r="C3" s="29"/>
      <c r="D3" s="109" t="s">
        <v>210</v>
      </c>
      <c r="E3" s="101"/>
      <c r="F3" s="101"/>
      <c r="G3" s="101"/>
      <c r="H3" s="101"/>
      <c r="I3" s="101"/>
      <c r="J3" s="101"/>
      <c r="K3" s="101"/>
      <c r="L3" s="101"/>
      <c r="M3" s="101"/>
    </row>
    <row r="4" spans="1:26" s="30" customFormat="1" ht="15" customHeight="1" x14ac:dyDescent="0.2">
      <c r="A4" s="24" t="s">
        <v>155</v>
      </c>
      <c r="B4" s="25"/>
      <c r="C4" s="29"/>
      <c r="D4" s="96" t="s">
        <v>503</v>
      </c>
      <c r="E4" s="96"/>
      <c r="F4" s="96"/>
      <c r="G4" s="96"/>
      <c r="H4" s="96"/>
      <c r="I4" s="96"/>
      <c r="J4" s="96"/>
      <c r="K4" s="96"/>
      <c r="L4" s="96"/>
      <c r="M4" s="96"/>
    </row>
    <row r="5" spans="1:26" ht="48" customHeight="1" x14ac:dyDescent="0.2">
      <c r="A5" s="24" t="s">
        <v>158</v>
      </c>
      <c r="B5" s="25"/>
      <c r="C5" s="23"/>
      <c r="D5" s="110" t="s">
        <v>212</v>
      </c>
      <c r="E5" s="111"/>
      <c r="F5" s="111"/>
      <c r="G5" s="111"/>
      <c r="H5" s="111"/>
      <c r="I5" s="111"/>
      <c r="J5" s="111"/>
      <c r="K5" s="111"/>
      <c r="L5" s="111"/>
      <c r="M5" s="112"/>
    </row>
    <row r="6" spans="1:26" ht="30" customHeight="1" x14ac:dyDescent="0.2">
      <c r="A6" s="24" t="s">
        <v>157</v>
      </c>
      <c r="B6" s="25"/>
      <c r="C6" s="23"/>
      <c r="D6" s="110" t="s">
        <v>211</v>
      </c>
      <c r="E6" s="111"/>
      <c r="F6" s="111"/>
      <c r="G6" s="111"/>
      <c r="H6" s="111"/>
      <c r="I6" s="111"/>
      <c r="J6" s="111"/>
      <c r="K6" s="111"/>
      <c r="L6" s="111"/>
      <c r="M6" s="112"/>
    </row>
    <row r="7" spans="1:26" ht="15" customHeight="1" x14ac:dyDescent="0.2">
      <c r="A7" s="102" t="s">
        <v>509</v>
      </c>
      <c r="B7" s="103"/>
      <c r="C7" s="104"/>
      <c r="D7" s="105" t="s">
        <v>170</v>
      </c>
      <c r="E7" s="106"/>
      <c r="F7" s="106"/>
      <c r="G7" s="106"/>
      <c r="H7" s="106"/>
      <c r="I7" s="106"/>
      <c r="J7" s="106"/>
      <c r="K7" s="106"/>
      <c r="L7" s="106"/>
      <c r="M7" s="107"/>
    </row>
    <row r="8" spans="1:26" s="30" customFormat="1" ht="15" customHeight="1" x14ac:dyDescent="0.2">
      <c r="A8" s="24" t="s">
        <v>161</v>
      </c>
      <c r="B8" s="25"/>
      <c r="C8" s="29"/>
      <c r="D8" s="97" t="s">
        <v>513</v>
      </c>
      <c r="E8" s="98"/>
      <c r="F8" s="98"/>
      <c r="G8" s="98"/>
      <c r="H8" s="98"/>
      <c r="I8" s="98"/>
      <c r="J8" s="98"/>
      <c r="K8" s="98"/>
      <c r="L8" s="98"/>
      <c r="M8" s="99"/>
      <c r="R8" s="10"/>
      <c r="S8" s="10"/>
      <c r="T8" s="10"/>
    </row>
    <row r="9" spans="1:26" ht="30" customHeight="1" x14ac:dyDescent="0.2">
      <c r="A9" s="24" t="s">
        <v>180</v>
      </c>
      <c r="B9" s="25"/>
      <c r="C9" s="23"/>
      <c r="D9" s="101" t="s">
        <v>502</v>
      </c>
      <c r="E9" s="101"/>
      <c r="F9" s="101"/>
      <c r="G9" s="101"/>
      <c r="H9" s="101"/>
      <c r="I9" s="101"/>
      <c r="J9" s="101"/>
      <c r="K9" s="101"/>
      <c r="L9" s="101"/>
      <c r="M9" s="101"/>
    </row>
    <row r="10" spans="1:26" s="30" customFormat="1" ht="30" customHeight="1" x14ac:dyDescent="0.2">
      <c r="A10" s="24" t="s">
        <v>154</v>
      </c>
      <c r="B10" s="25"/>
      <c r="C10" s="29"/>
      <c r="D10" s="100" t="s">
        <v>204</v>
      </c>
      <c r="E10" s="100"/>
      <c r="F10" s="100"/>
      <c r="G10" s="100"/>
      <c r="H10" s="100"/>
      <c r="I10" s="100"/>
      <c r="J10" s="100"/>
      <c r="K10" s="100"/>
      <c r="L10" s="100"/>
      <c r="M10" s="100"/>
    </row>
    <row r="12" spans="1:26" s="78" customFormat="1" x14ac:dyDescent="0.2">
      <c r="A12" s="20"/>
      <c r="B12" s="81"/>
      <c r="C12" s="82"/>
      <c r="D12" s="85"/>
      <c r="E12" s="86"/>
      <c r="F12" s="85" t="s">
        <v>151</v>
      </c>
      <c r="G12" s="86"/>
      <c r="H12" s="86"/>
      <c r="I12" s="86"/>
      <c r="J12" s="86"/>
      <c r="K12" s="86"/>
      <c r="L12" s="86"/>
      <c r="M12" s="87"/>
    </row>
    <row r="13" spans="1:26" x14ac:dyDescent="0.2">
      <c r="A13" s="20"/>
      <c r="B13" s="20"/>
      <c r="C13" s="20"/>
      <c r="D13" s="20"/>
      <c r="E13" s="20"/>
      <c r="F13" s="20"/>
      <c r="G13" s="20"/>
      <c r="H13" s="20"/>
      <c r="I13" s="20"/>
      <c r="J13" s="20"/>
      <c r="K13" s="20"/>
      <c r="L13" s="20"/>
      <c r="M13" s="20"/>
    </row>
    <row r="14" spans="1:26" ht="15" x14ac:dyDescent="0.25">
      <c r="B14" s="93" t="s">
        <v>162</v>
      </c>
      <c r="C14" s="94"/>
      <c r="D14" s="94"/>
      <c r="E14" s="94"/>
      <c r="F14" s="94"/>
      <c r="G14" s="94"/>
      <c r="H14" s="94"/>
      <c r="I14" s="94"/>
      <c r="J14" s="94"/>
      <c r="K14" s="94"/>
      <c r="L14" s="94"/>
      <c r="M14" s="95"/>
    </row>
    <row r="15" spans="1:26" x14ac:dyDescent="0.2">
      <c r="B15" s="11"/>
      <c r="C15" s="51" t="s">
        <v>230</v>
      </c>
      <c r="M15" s="12"/>
    </row>
    <row r="16" spans="1:26" x14ac:dyDescent="0.2">
      <c r="B16" s="11"/>
      <c r="D16" s="10" t="s">
        <v>214</v>
      </c>
      <c r="M16" s="12"/>
      <c r="Q16" s="19"/>
      <c r="R16" s="19"/>
      <c r="S16" s="19"/>
      <c r="T16" s="19"/>
      <c r="U16" s="19"/>
      <c r="V16" s="19"/>
      <c r="W16" s="19"/>
      <c r="X16" s="19"/>
      <c r="Y16" s="19"/>
      <c r="Z16" s="19"/>
    </row>
    <row r="17" spans="2:26" ht="15" x14ac:dyDescent="0.25">
      <c r="B17" s="11"/>
      <c r="C17" s="21" t="s">
        <v>158</v>
      </c>
      <c r="D17" s="63"/>
      <c r="M17" s="12"/>
      <c r="Q17" s="19"/>
      <c r="R17" s="19"/>
      <c r="S17" s="19"/>
      <c r="T17" s="19"/>
      <c r="U17" s="19"/>
      <c r="V17" s="19"/>
      <c r="W17" s="19"/>
      <c r="X17" s="19"/>
      <c r="Y17" s="19"/>
      <c r="Z17" s="19"/>
    </row>
    <row r="18" spans="2:26" ht="15" x14ac:dyDescent="0.25">
      <c r="B18" s="11"/>
      <c r="C18" s="21"/>
      <c r="M18" s="12"/>
    </row>
    <row r="19" spans="2:26" ht="15" x14ac:dyDescent="0.25">
      <c r="B19" s="11"/>
      <c r="C19" s="21"/>
      <c r="D19" s="10" t="s">
        <v>213</v>
      </c>
      <c r="M19" s="12"/>
      <c r="Q19" s="16"/>
    </row>
    <row r="20" spans="2:26" ht="15" x14ac:dyDescent="0.25">
      <c r="B20" s="11"/>
      <c r="C20" s="21" t="s">
        <v>157</v>
      </c>
      <c r="D20" s="63"/>
      <c r="M20" s="12"/>
      <c r="Q20" s="16"/>
    </row>
    <row r="21" spans="2:26" x14ac:dyDescent="0.2">
      <c r="B21" s="11"/>
      <c r="M21" s="12"/>
    </row>
    <row r="22" spans="2:26" ht="15" x14ac:dyDescent="0.25">
      <c r="B22" s="93" t="s">
        <v>159</v>
      </c>
      <c r="C22" s="94"/>
      <c r="D22" s="94"/>
      <c r="E22" s="94"/>
      <c r="F22" s="94"/>
      <c r="G22" s="94"/>
      <c r="H22" s="94"/>
      <c r="I22" s="94"/>
      <c r="J22" s="94"/>
      <c r="K22" s="94"/>
      <c r="L22" s="94"/>
      <c r="M22" s="95"/>
    </row>
    <row r="23" spans="2:26" x14ac:dyDescent="0.2">
      <c r="B23" s="11"/>
      <c r="M23" s="12"/>
    </row>
    <row r="24" spans="2:26" ht="15" x14ac:dyDescent="0.25">
      <c r="B24" s="11"/>
      <c r="C24" s="10" t="s">
        <v>156</v>
      </c>
      <c r="D24" s="89" t="str">
        <f>IFERROR(D17/D20,"0")</f>
        <v>0</v>
      </c>
      <c r="F24" s="22" t="s">
        <v>189</v>
      </c>
      <c r="M24" s="12"/>
    </row>
    <row r="25" spans="2:26" x14ac:dyDescent="0.2">
      <c r="B25" s="13"/>
      <c r="C25" s="14"/>
      <c r="D25" s="14"/>
      <c r="E25" s="14"/>
      <c r="F25" s="14"/>
      <c r="G25" s="14"/>
      <c r="H25" s="14"/>
      <c r="I25" s="14"/>
      <c r="J25" s="14"/>
      <c r="K25" s="14"/>
      <c r="L25" s="14"/>
      <c r="M25" s="15"/>
    </row>
    <row r="27" spans="2:26" s="20" customFormat="1" x14ac:dyDescent="0.2"/>
    <row r="28" spans="2:26" x14ac:dyDescent="0.2">
      <c r="B28" s="20"/>
    </row>
    <row r="31" spans="2:26" x14ac:dyDescent="0.2">
      <c r="Q31" s="16"/>
    </row>
    <row r="44" spans="17:28" x14ac:dyDescent="0.2">
      <c r="Q44" s="18"/>
      <c r="R44" s="18"/>
      <c r="S44" s="18"/>
      <c r="T44" s="18"/>
      <c r="U44" s="18"/>
      <c r="V44" s="18"/>
      <c r="W44" s="18"/>
      <c r="X44" s="18"/>
      <c r="Y44" s="18"/>
      <c r="Z44" s="18"/>
      <c r="AA44" s="18"/>
    </row>
    <row r="45" spans="17:28" x14ac:dyDescent="0.2">
      <c r="Q45" s="35"/>
      <c r="R45" s="18"/>
      <c r="S45" s="18"/>
      <c r="T45" s="18"/>
      <c r="U45" s="18"/>
      <c r="V45" s="18"/>
      <c r="W45" s="18"/>
      <c r="X45" s="18"/>
      <c r="Y45" s="18"/>
      <c r="Z45" s="18"/>
      <c r="AA45" s="18"/>
      <c r="AB45" s="18"/>
    </row>
    <row r="46" spans="17:28" ht="14.25" customHeight="1" x14ac:dyDescent="0.2">
      <c r="Q46" s="35"/>
      <c r="R46" s="18"/>
      <c r="S46" s="18"/>
      <c r="T46" s="18"/>
      <c r="U46" s="18"/>
      <c r="V46" s="18"/>
      <c r="W46" s="18"/>
      <c r="X46" s="18"/>
      <c r="Y46" s="18"/>
      <c r="Z46" s="18"/>
      <c r="AA46" s="18"/>
      <c r="AB46" s="18"/>
    </row>
    <row r="47" spans="17:28" x14ac:dyDescent="0.2">
      <c r="Q47" s="35"/>
      <c r="R47" s="18"/>
      <c r="S47" s="18"/>
      <c r="T47" s="18"/>
      <c r="U47" s="18"/>
      <c r="V47" s="18"/>
      <c r="W47" s="18"/>
      <c r="X47" s="18"/>
      <c r="Y47" s="18"/>
      <c r="Z47" s="18"/>
      <c r="AA47" s="18"/>
      <c r="AB47" s="18"/>
    </row>
    <row r="48" spans="17:28" x14ac:dyDescent="0.2">
      <c r="Q48" s="35"/>
      <c r="R48" s="18"/>
      <c r="S48" s="18"/>
      <c r="T48" s="18"/>
      <c r="U48" s="18"/>
      <c r="V48" s="18"/>
      <c r="W48" s="18"/>
      <c r="X48" s="18"/>
      <c r="Y48" s="18"/>
      <c r="Z48" s="18"/>
      <c r="AA48" s="18"/>
      <c r="AB48" s="18"/>
    </row>
  </sheetData>
  <sheetProtection algorithmName="SHA-512" hashValue="UAN1DHuFawIU+/0XH+/YRcSxczPszbtbgwfWggmk6dp3MvUMzCdqO9XqavVs9+riKZd+i4LWyeQ8fCY3S/7Gww==" saltValue="51o8vIRj2h3C4Dx8IASP8g==" spinCount="100000" sheet="1" objects="1" scenarios="1"/>
  <mergeCells count="13">
    <mergeCell ref="A1:M1"/>
    <mergeCell ref="D9:M9"/>
    <mergeCell ref="D10:M10"/>
    <mergeCell ref="B14:M14"/>
    <mergeCell ref="B22:M22"/>
    <mergeCell ref="D8:M8"/>
    <mergeCell ref="D2:M2"/>
    <mergeCell ref="D3:M3"/>
    <mergeCell ref="D4:M4"/>
    <mergeCell ref="D5:M5"/>
    <mergeCell ref="D6:M6"/>
    <mergeCell ref="A7:C7"/>
    <mergeCell ref="D7:M7"/>
  </mergeCells>
  <conditionalFormatting sqref="A1:M1">
    <cfRule type="containsText" dxfId="3" priority="5" operator="containsText" text="STEP 2">
      <formula>NOT(ISERROR(SEARCH("STEP 2",A1)))</formula>
    </cfRule>
  </conditionalFormatting>
  <conditionalFormatting sqref="B12:C12">
    <cfRule type="cellIs" dxfId="1" priority="3" operator="equal">
      <formula>""</formula>
    </cfRule>
  </conditionalFormatting>
  <conditionalFormatting sqref="D17 D20">
    <cfRule type="cellIs" dxfId="0" priority="4" operator="equal">
      <formula>""</formula>
    </cfRule>
  </conditionalFormatting>
  <dataValidations count="1">
    <dataValidation type="whole" operator="greaterThanOrEqual" allowBlank="1" showInputMessage="1" showErrorMessage="1" errorTitle="Invalid Entry" error="Cell value must be entered as a whole number greater than or equal to zero." sqref="D20 D17" xr:uid="{F707EF2D-CF29-4EE8-B4FF-112B356E64A7}">
      <formula1>0</formula1>
    </dataValidation>
  </dataValidations>
  <pageMargins left="0.5" right="0.5" top="0.5" bottom="0.5" header="0.3" footer="0.3"/>
  <pageSetup orientation="landscape" r:id="rId1"/>
  <ignoredErrors>
    <ignoredError sqref="D4" numberStoredAsText="1"/>
  </ignoredErrors>
  <extLst>
    <ext xmlns:x14="http://schemas.microsoft.com/office/spreadsheetml/2009/9/main" uri="{78C0D931-6437-407d-A8EE-F0AAD7539E65}">
      <x14:conditionalFormattings>
        <x14:conditionalFormatting xmlns:xm="http://schemas.microsoft.com/office/excel/2006/main">
          <x14:cfRule type="expression" priority="2" id="{E5DFD794-3826-4F51-A177-C10D781D8343}">
            <xm:f>'Hospital Information'!$C$25&lt;&gt;"REHABILITATION"</xm:f>
            <x14:dxf>
              <numFmt numFmtId="166" formatCode=";;;"/>
              <fill>
                <patternFill patternType="lightUp">
                  <bgColor theme="0"/>
                </patternFill>
              </fill>
              <border>
                <left/>
                <right/>
                <top/>
                <bottom/>
                <vertical/>
                <horizontal/>
              </border>
            </x14:dxf>
          </x14:cfRule>
          <xm:sqref>A2:M25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Hospital Information</vt:lpstr>
      <vt:lpstr>Provider List</vt:lpstr>
      <vt:lpstr>CHILDRENS</vt:lpstr>
      <vt:lpstr>CRITICAL ACCESS</vt:lpstr>
      <vt:lpstr>GENERAL ACUTE</vt:lpstr>
      <vt:lpstr>LONG TERM</vt:lpstr>
      <vt:lpstr>PSYCHIATRIC</vt:lpstr>
      <vt:lpstr>REHABILITATION</vt:lpstr>
      <vt:lpstr>Limitations</vt:lpstr>
      <vt:lpstr>Compile</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Laurel Steedman</dc:creator>
  <cp:lastModifiedBy>Hartneck, Clara</cp:lastModifiedBy>
  <cp:lastPrinted>2025-10-08T19:29:08Z</cp:lastPrinted>
  <dcterms:created xsi:type="dcterms:W3CDTF">2025-06-25T17:27:49Z</dcterms:created>
  <dcterms:modified xsi:type="dcterms:W3CDTF">2025-10-09T15:34:17Z</dcterms:modified>
</cp:coreProperties>
</file>